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090" windowHeight="8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G34" i="1"/>
  <c r="F34" i="1"/>
  <c r="E34" i="1"/>
  <c r="D34" i="1"/>
  <c r="C34" i="1"/>
  <c r="B34" i="1"/>
  <c r="Z27" i="1"/>
  <c r="X27" i="1"/>
  <c r="Y27" i="1" s="1"/>
  <c r="X55" i="1"/>
  <c r="Y55" i="1" s="1"/>
  <c r="Z55" i="1"/>
  <c r="Q55" i="1"/>
  <c r="O55" i="1"/>
  <c r="P55" i="1" s="1"/>
  <c r="Q27" i="1"/>
  <c r="O27" i="1"/>
  <c r="P27" i="1" s="1"/>
  <c r="G27" i="1"/>
  <c r="E27" i="1"/>
  <c r="F27" i="1" s="1"/>
  <c r="E55" i="1"/>
  <c r="F55" i="1" s="1"/>
  <c r="G55" i="1"/>
  <c r="Z54" i="1" l="1"/>
  <c r="X54" i="1"/>
  <c r="Q54" i="1"/>
  <c r="O54" i="1"/>
  <c r="G54" i="1"/>
  <c r="E54" i="1"/>
  <c r="X26" i="1" l="1"/>
  <c r="Z26" i="1"/>
  <c r="Q26" i="1"/>
  <c r="O26" i="1"/>
  <c r="E26" i="1"/>
  <c r="G26" i="1"/>
  <c r="Z53" i="1" l="1"/>
  <c r="X53" i="1"/>
  <c r="X25" i="1"/>
  <c r="Z25" i="1"/>
  <c r="O25" i="1"/>
  <c r="Q25" i="1"/>
  <c r="Q53" i="1"/>
  <c r="O53" i="1"/>
  <c r="G53" i="1"/>
  <c r="E53" i="1"/>
  <c r="E25" i="1"/>
  <c r="G25" i="1"/>
  <c r="G24" i="1" l="1"/>
  <c r="E24" i="1"/>
  <c r="E52" i="1"/>
  <c r="G52" i="1"/>
  <c r="Q52" i="1"/>
  <c r="O52" i="1"/>
  <c r="O24" i="1"/>
  <c r="Q24" i="1"/>
  <c r="Z24" i="1"/>
  <c r="X24" i="1"/>
  <c r="X52" i="1"/>
  <c r="Z52" i="1"/>
  <c r="X23" i="1" l="1"/>
  <c r="Z23" i="1"/>
  <c r="X51" i="1"/>
  <c r="Z51" i="1"/>
  <c r="O51" i="1"/>
  <c r="Q51" i="1"/>
  <c r="O23" i="1"/>
  <c r="Q23" i="1"/>
  <c r="E51" i="1"/>
  <c r="G51" i="1"/>
  <c r="E23" i="1"/>
  <c r="G23" i="1"/>
  <c r="Z50" i="1" l="1"/>
  <c r="X50" i="1"/>
  <c r="X22" i="1"/>
  <c r="Z22" i="1"/>
  <c r="O50" i="1"/>
  <c r="Q22" i="1"/>
  <c r="O22" i="1"/>
  <c r="Q50" i="1"/>
  <c r="E50" i="1"/>
  <c r="G50" i="1"/>
  <c r="E22" i="1"/>
  <c r="G22" i="1"/>
  <c r="X21" i="1" l="1"/>
  <c r="Z21" i="1"/>
  <c r="O21" i="1"/>
  <c r="Q21" i="1"/>
  <c r="E21" i="1"/>
  <c r="G21" i="1"/>
  <c r="E49" i="1"/>
  <c r="G49" i="1"/>
  <c r="X49" i="1"/>
  <c r="Z49" i="1"/>
  <c r="O49" i="1"/>
  <c r="Q49" i="1"/>
  <c r="X48" i="1" l="1"/>
  <c r="Z48" i="1"/>
  <c r="X20" i="1"/>
  <c r="Z20" i="1"/>
  <c r="Q20" i="1"/>
  <c r="O20" i="1"/>
  <c r="O48" i="1"/>
  <c r="Q48" i="1"/>
  <c r="E48" i="1"/>
  <c r="E20" i="1"/>
  <c r="G20" i="1"/>
  <c r="G48" i="1"/>
  <c r="E47" i="1" l="1"/>
  <c r="G47" i="1"/>
  <c r="E19" i="1"/>
  <c r="G19" i="1"/>
  <c r="O47" i="1"/>
  <c r="Q47" i="1"/>
  <c r="O19" i="1"/>
  <c r="Q19" i="1"/>
  <c r="X19" i="1"/>
  <c r="Z19" i="1"/>
  <c r="X47" i="1"/>
  <c r="Z47" i="1"/>
  <c r="Z18" i="1"/>
  <c r="X18" i="1"/>
  <c r="X46" i="1"/>
  <c r="Z46" i="1"/>
  <c r="Q46" i="1"/>
  <c r="O46" i="1"/>
  <c r="O18" i="1"/>
  <c r="Q18" i="1"/>
  <c r="G18" i="1"/>
  <c r="E18" i="1"/>
  <c r="G46" i="1"/>
  <c r="E46" i="1"/>
  <c r="Z17" i="1" l="1"/>
  <c r="X17" i="1"/>
  <c r="Z45" i="1"/>
  <c r="X45" i="1"/>
  <c r="O45" i="1"/>
  <c r="O17" i="1"/>
  <c r="Q17" i="1"/>
  <c r="Q45" i="1"/>
  <c r="E45" i="1"/>
  <c r="G45" i="1"/>
  <c r="E17" i="1"/>
  <c r="G17" i="1"/>
  <c r="Z44" i="1" l="1"/>
  <c r="X44" i="1"/>
  <c r="Q44" i="1"/>
  <c r="O44" i="1"/>
  <c r="G44" i="1"/>
  <c r="E44" i="1"/>
  <c r="Z16" i="1" l="1"/>
  <c r="X16" i="1"/>
  <c r="Q16" i="1"/>
  <c r="O16" i="1"/>
  <c r="G16" i="1"/>
  <c r="E16" i="1"/>
  <c r="G43" i="1" l="1"/>
  <c r="E43" i="1"/>
  <c r="Q43" i="1"/>
  <c r="O43" i="1"/>
  <c r="Z43" i="1"/>
  <c r="X43" i="1"/>
  <c r="Z15" i="1"/>
  <c r="X15" i="1"/>
  <c r="Q15" i="1"/>
  <c r="O15" i="1"/>
  <c r="G15" i="1"/>
  <c r="E15" i="1"/>
  <c r="Z42" i="1" l="1"/>
  <c r="X42" i="1"/>
  <c r="Z14" i="1"/>
  <c r="X14" i="1"/>
  <c r="Q14" i="1"/>
  <c r="O14" i="1"/>
  <c r="Q42" i="1"/>
  <c r="O42" i="1"/>
  <c r="G42" i="1"/>
  <c r="E42" i="1"/>
  <c r="G14" i="1"/>
  <c r="E14" i="1"/>
  <c r="Z41" i="1" l="1"/>
  <c r="Q41" i="1"/>
  <c r="G41" i="1"/>
  <c r="Z13" i="1"/>
  <c r="X13" i="1"/>
  <c r="Y13" i="1" s="1"/>
  <c r="Y14" i="1" s="1"/>
  <c r="Y15" i="1" s="1"/>
  <c r="Y16" i="1" s="1"/>
  <c r="Y17" i="1" s="1"/>
  <c r="Q13" i="1"/>
  <c r="G13" i="1"/>
  <c r="O13" i="1"/>
  <c r="P13" i="1" s="1"/>
  <c r="P14" i="1" s="1"/>
  <c r="P15" i="1" s="1"/>
  <c r="P16" i="1" s="1"/>
  <c r="P17" i="1" s="1"/>
  <c r="E13" i="1"/>
  <c r="F13" i="1" s="1"/>
  <c r="F14" i="1" s="1"/>
  <c r="F15" i="1" s="1"/>
  <c r="F16" i="1" s="1"/>
  <c r="F17" i="1" s="1"/>
  <c r="Y18" i="1" l="1"/>
  <c r="Y19" i="1" s="1"/>
  <c r="Y20" i="1" s="1"/>
  <c r="Y21" i="1" s="1"/>
  <c r="Y22" i="1" s="1"/>
  <c r="Y23" i="1" s="1"/>
  <c r="Y24" i="1" s="1"/>
  <c r="Y25" i="1" s="1"/>
  <c r="Y26" i="1" s="1"/>
  <c r="F18" i="1"/>
  <c r="F19" i="1" s="1"/>
  <c r="F20" i="1" s="1"/>
  <c r="F21" i="1" s="1"/>
  <c r="F22" i="1" s="1"/>
  <c r="F23" i="1" s="1"/>
  <c r="F24" i="1" s="1"/>
  <c r="F25" i="1" s="1"/>
  <c r="F26" i="1" s="1"/>
  <c r="P18" i="1"/>
  <c r="P19" i="1" s="1"/>
  <c r="P20" i="1" s="1"/>
  <c r="P21" i="1" s="1"/>
  <c r="P22" i="1" s="1"/>
  <c r="P23" i="1" s="1"/>
  <c r="P24" i="1" s="1"/>
  <c r="P25" i="1" s="1"/>
  <c r="P26" i="1" s="1"/>
  <c r="X41" i="1"/>
  <c r="O41" i="1"/>
  <c r="E41" i="1"/>
  <c r="I34" i="1" l="1"/>
  <c r="F41" i="1" l="1"/>
  <c r="F42" i="1" s="1"/>
  <c r="F43" i="1" s="1"/>
  <c r="F44" i="1" s="1"/>
  <c r="F45" i="1" s="1"/>
  <c r="P41" i="1"/>
  <c r="P42" i="1" s="1"/>
  <c r="P43" i="1" s="1"/>
  <c r="P44" i="1" s="1"/>
  <c r="P45" i="1" s="1"/>
  <c r="Y41" i="1"/>
  <c r="Y42" i="1" s="1"/>
  <c r="Y43" i="1" s="1"/>
  <c r="Y44" i="1" s="1"/>
  <c r="Y45" i="1" s="1"/>
  <c r="F46" i="1" l="1"/>
  <c r="F47" i="1" s="1"/>
  <c r="F48" i="1" s="1"/>
  <c r="F49" i="1" s="1"/>
  <c r="F50" i="1" s="1"/>
  <c r="F51" i="1" s="1"/>
  <c r="F52" i="1" s="1"/>
  <c r="F53" i="1" s="1"/>
  <c r="F54" i="1" s="1"/>
  <c r="Y46" i="1"/>
  <c r="Y47" i="1" s="1"/>
  <c r="Y48" i="1" s="1"/>
  <c r="Y49" i="1" s="1"/>
  <c r="Y50" i="1" s="1"/>
  <c r="Y51" i="1" s="1"/>
  <c r="Y52" i="1" s="1"/>
  <c r="Y53" i="1" s="1"/>
  <c r="Y54" i="1" s="1"/>
  <c r="P46" i="1"/>
  <c r="P47" i="1" s="1"/>
  <c r="P48" i="1" s="1"/>
  <c r="P49" i="1" s="1"/>
  <c r="P50" i="1" s="1"/>
  <c r="P51" i="1" s="1"/>
  <c r="P52" i="1" s="1"/>
  <c r="P53" i="1" s="1"/>
  <c r="P54" i="1" s="1"/>
  <c r="I6" i="1"/>
  <c r="H34" i="1" l="1"/>
  <c r="J34" i="1" s="1"/>
  <c r="H6" i="1"/>
  <c r="J6" i="1" s="1"/>
  <c r="I35" i="1" l="1"/>
  <c r="I7" i="1"/>
</calcChain>
</file>

<file path=xl/sharedStrings.xml><?xml version="1.0" encoding="utf-8"?>
<sst xmlns="http://schemas.openxmlformats.org/spreadsheetml/2006/main" count="227" uniqueCount="32">
  <si>
    <t>DIA</t>
  </si>
  <si>
    <t>SPY</t>
  </si>
  <si>
    <t>QQQ</t>
  </si>
  <si>
    <t>Average</t>
  </si>
  <si>
    <t xml:space="preserve">Our </t>
  </si>
  <si>
    <t>Index</t>
  </si>
  <si>
    <t>Market</t>
  </si>
  <si>
    <t>Returns</t>
  </si>
  <si>
    <t>Long</t>
  </si>
  <si>
    <t>Signal &amp;</t>
  </si>
  <si>
    <t>Trade Date</t>
  </si>
  <si>
    <t>Position</t>
  </si>
  <si>
    <t>Intraday</t>
  </si>
  <si>
    <t>Gain/Loss</t>
  </si>
  <si>
    <t>Return</t>
  </si>
  <si>
    <t>Trade</t>
  </si>
  <si>
    <t>Our YTD</t>
  </si>
  <si>
    <t>Buy &amp; Hold</t>
  </si>
  <si>
    <t>Signal Price</t>
  </si>
  <si>
    <t>Date</t>
  </si>
  <si>
    <t>Diff</t>
  </si>
  <si>
    <t>ARITHMETIC RESULTS for SMT's Intraday System (SMT.IND)</t>
  </si>
  <si>
    <t>ARITHMETIC RESULTS for SMT's End-Of-Day System (SMT.EOD)</t>
  </si>
  <si>
    <t>Open Price</t>
  </si>
  <si>
    <t>EOY 118.48</t>
  </si>
  <si>
    <t>EOY 223.52</t>
  </si>
  <si>
    <t>EOY 197.51</t>
  </si>
  <si>
    <t>Short</t>
  </si>
  <si>
    <t>Forecast</t>
  </si>
  <si>
    <t>Year-End</t>
  </si>
  <si>
    <t>Cash</t>
  </si>
  <si>
    <t>EOY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</si>
</sst>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2" fillId="0" borderId="0" xfId="0" applyFont="1"/>
    <xf numFmtId="1" fontId="0" fillId="0" borderId="0" xfId="0" applyNumberFormat="1"/>
    <xf numFmtId="1" fontId="0" fillId="0" borderId="0" xfId="0" applyNumberFormat="1" applyFont="1"/>
    <xf numFmtId="0" fontId="0" fillId="0" borderId="0" xfId="0"/>
    <xf numFmtId="0" fontId="1" fillId="0" borderId="0" xfId="0" applyFont="1"/>
    <xf numFmtId="165" fontId="0" fillId="0" borderId="0" xfId="0" applyNumberFormat="1"/>
    <xf numFmtId="0" fontId="0" fillId="0" borderId="0" xfId="0" applyFont="1"/>
    <xf numFmtId="2" fontId="0" fillId="0" borderId="0" xfId="0" applyNumberFormat="1" applyFon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topLeftCell="A2" zoomScaleNormal="100" workbookViewId="0">
      <selection activeCell="G7" sqref="G7"/>
    </sheetView>
  </sheetViews>
  <sheetFormatPr defaultRowHeight="14.5" x14ac:dyDescent="0.35"/>
  <cols>
    <col min="1" max="1" width="8.7265625" customWidth="1"/>
    <col min="2" max="2" width="9" customWidth="1"/>
    <col min="3" max="3" width="8.54296875" customWidth="1"/>
    <col min="4" max="4" width="7.81640625" customWidth="1"/>
    <col min="5" max="5" width="9.81640625" customWidth="1"/>
    <col min="6" max="6" width="8.54296875" customWidth="1"/>
    <col min="7" max="7" width="11" customWidth="1"/>
    <col min="8" max="8" width="6.7265625" customWidth="1"/>
    <col min="9" max="9" width="8" customWidth="1"/>
    <col min="10" max="10" width="9" customWidth="1"/>
    <col min="11" max="11" width="8.7265625" customWidth="1"/>
    <col min="12" max="12" width="8.81640625" customWidth="1"/>
    <col min="13" max="13" width="7.81640625" customWidth="1"/>
    <col min="14" max="14" width="5.1796875" customWidth="1"/>
    <col min="15" max="15" width="9.453125" customWidth="1"/>
    <col min="16" max="16" width="7.81640625" customWidth="1"/>
    <col min="17" max="17" width="10.54296875" customWidth="1"/>
    <col min="18" max="18" width="12.26953125" customWidth="1"/>
    <col min="20" max="20" width="9" customWidth="1"/>
    <col min="22" max="22" width="6.81640625" customWidth="1"/>
    <col min="23" max="23" width="5.7265625" customWidth="1"/>
    <col min="25" max="25" width="9.453125" customWidth="1"/>
  </cols>
  <sheetData>
    <row r="1" spans="1:26" ht="21" x14ac:dyDescent="0.35">
      <c r="A1" s="7" t="s">
        <v>21</v>
      </c>
    </row>
    <row r="3" spans="1:26" ht="15" x14ac:dyDescent="0.25">
      <c r="B3" s="4" t="s">
        <v>0</v>
      </c>
      <c r="C3" s="4"/>
      <c r="D3" s="4" t="s">
        <v>1</v>
      </c>
      <c r="E3" s="4"/>
      <c r="F3" s="4" t="s">
        <v>2</v>
      </c>
      <c r="G3" s="4"/>
      <c r="H3" s="4" t="s">
        <v>3</v>
      </c>
      <c r="I3" s="4"/>
      <c r="J3" s="4"/>
    </row>
    <row r="4" spans="1:26" ht="15" x14ac:dyDescent="0.25">
      <c r="B4" s="4" t="s">
        <v>4</v>
      </c>
      <c r="C4" s="4" t="s">
        <v>5</v>
      </c>
      <c r="D4" s="4" t="s">
        <v>4</v>
      </c>
      <c r="E4" s="4" t="s">
        <v>5</v>
      </c>
      <c r="F4" s="4" t="s">
        <v>4</v>
      </c>
      <c r="G4" s="4" t="s">
        <v>5</v>
      </c>
      <c r="H4" s="4" t="s">
        <v>4</v>
      </c>
      <c r="I4" s="4" t="s">
        <v>6</v>
      </c>
      <c r="J4" s="4" t="s">
        <v>29</v>
      </c>
    </row>
    <row r="5" spans="1:26" ht="15" x14ac:dyDescent="0.25">
      <c r="A5" t="s">
        <v>19</v>
      </c>
      <c r="B5" s="4" t="s">
        <v>7</v>
      </c>
      <c r="C5" s="4" t="s">
        <v>7</v>
      </c>
      <c r="D5" s="4" t="s">
        <v>7</v>
      </c>
      <c r="E5" s="4" t="s">
        <v>7</v>
      </c>
      <c r="F5" s="4" t="s">
        <v>7</v>
      </c>
      <c r="G5" s="4" t="s">
        <v>7</v>
      </c>
      <c r="H5" s="4" t="s">
        <v>7</v>
      </c>
      <c r="I5" s="4" t="s">
        <v>7</v>
      </c>
      <c r="J5" s="4" t="s">
        <v>28</v>
      </c>
    </row>
    <row r="6" spans="1:26" ht="15" x14ac:dyDescent="0.25">
      <c r="A6" s="12">
        <v>43098</v>
      </c>
      <c r="B6" s="15">
        <f>+F27</f>
        <v>9.0492089177499917</v>
      </c>
      <c r="C6" s="15">
        <f>+G27</f>
        <v>25.249354463065167</v>
      </c>
      <c r="D6" s="15">
        <f>+P27</f>
        <v>9.4710342114205837</v>
      </c>
      <c r="E6" s="15">
        <f>+Q27</f>
        <v>19.389763779527559</v>
      </c>
      <c r="F6" s="15">
        <f>+Y27</f>
        <v>23.629934523961698</v>
      </c>
      <c r="G6" s="15">
        <f>+Z27</f>
        <v>31.465226198514507</v>
      </c>
      <c r="H6" s="1">
        <f>SUM(B6+D6+F6)/3</f>
        <v>14.050059217710759</v>
      </c>
      <c r="I6" s="1">
        <f>SUM(C6+E6+G6)/3</f>
        <v>25.368114813702409</v>
      </c>
      <c r="J6" s="15">
        <f>+H6*12/12</f>
        <v>14.050059217710759</v>
      </c>
    </row>
    <row r="7" spans="1:26" ht="15" x14ac:dyDescent="0.25">
      <c r="A7" s="16"/>
      <c r="E7" s="4"/>
      <c r="H7" s="4" t="s">
        <v>20</v>
      </c>
      <c r="I7" s="6">
        <f>+H6-I6</f>
        <v>-11.31805559599165</v>
      </c>
    </row>
    <row r="8" spans="1:26" ht="21" x14ac:dyDescent="0.35">
      <c r="C8" s="7" t="s">
        <v>0</v>
      </c>
      <c r="G8" s="11"/>
      <c r="M8" s="7" t="s">
        <v>1</v>
      </c>
      <c r="Q8" s="11"/>
      <c r="V8" s="7" t="s">
        <v>2</v>
      </c>
      <c r="Z8" s="11"/>
    </row>
    <row r="9" spans="1:26" ht="15" x14ac:dyDescent="0.25">
      <c r="A9" s="4"/>
      <c r="B9" s="4"/>
      <c r="D9" s="4"/>
      <c r="E9" s="4" t="s">
        <v>15</v>
      </c>
      <c r="F9" s="4"/>
      <c r="G9" s="13" t="s">
        <v>26</v>
      </c>
      <c r="K9" s="4"/>
      <c r="L9" s="4"/>
      <c r="M9" s="3"/>
      <c r="N9" s="4"/>
      <c r="O9" s="4" t="s">
        <v>15</v>
      </c>
      <c r="P9" s="4"/>
      <c r="Q9" s="10" t="s">
        <v>25</v>
      </c>
      <c r="T9" s="4"/>
      <c r="U9" s="4"/>
      <c r="V9" s="3"/>
      <c r="W9" s="4"/>
      <c r="X9" s="4" t="s">
        <v>15</v>
      </c>
      <c r="Y9" s="4"/>
      <c r="Z9" s="5" t="s">
        <v>24</v>
      </c>
    </row>
    <row r="10" spans="1:26" x14ac:dyDescent="0.35">
      <c r="A10" s="4"/>
      <c r="B10" s="4" t="s">
        <v>9</v>
      </c>
      <c r="C10" s="4" t="s">
        <v>12</v>
      </c>
      <c r="D10" s="4"/>
      <c r="E10" s="4" t="s">
        <v>13</v>
      </c>
      <c r="F10" s="4" t="s">
        <v>16</v>
      </c>
      <c r="G10" s="4" t="s">
        <v>17</v>
      </c>
      <c r="K10" s="4"/>
      <c r="L10" s="4" t="s">
        <v>9</v>
      </c>
      <c r="M10" s="4" t="s">
        <v>12</v>
      </c>
      <c r="N10" s="4"/>
      <c r="O10" s="4" t="s">
        <v>13</v>
      </c>
      <c r="P10" s="4" t="s">
        <v>16</v>
      </c>
      <c r="Q10" s="4" t="s">
        <v>17</v>
      </c>
      <c r="T10" s="4"/>
      <c r="U10" s="4" t="s">
        <v>9</v>
      </c>
      <c r="V10" s="4" t="s">
        <v>12</v>
      </c>
      <c r="W10" s="4"/>
      <c r="X10" s="4" t="s">
        <v>13</v>
      </c>
      <c r="Y10" s="4" t="s">
        <v>16</v>
      </c>
      <c r="Z10" s="4" t="s">
        <v>17</v>
      </c>
    </row>
    <row r="11" spans="1:26" x14ac:dyDescent="0.35">
      <c r="A11" s="4" t="s">
        <v>11</v>
      </c>
      <c r="B11" s="4" t="s">
        <v>10</v>
      </c>
      <c r="C11" s="4" t="s">
        <v>18</v>
      </c>
      <c r="D11" s="4"/>
      <c r="E11" s="4" t="s">
        <v>14</v>
      </c>
      <c r="F11" s="4" t="s">
        <v>14</v>
      </c>
      <c r="G11" s="4" t="s">
        <v>14</v>
      </c>
      <c r="K11" s="4" t="s">
        <v>11</v>
      </c>
      <c r="L11" s="4" t="s">
        <v>10</v>
      </c>
      <c r="M11" s="4" t="s">
        <v>18</v>
      </c>
      <c r="N11" s="4"/>
      <c r="O11" s="4" t="s">
        <v>14</v>
      </c>
      <c r="P11" s="4" t="s">
        <v>14</v>
      </c>
      <c r="Q11" s="4" t="s">
        <v>14</v>
      </c>
      <c r="T11" s="4" t="s">
        <v>11</v>
      </c>
      <c r="U11" s="4" t="s">
        <v>10</v>
      </c>
      <c r="V11" s="4" t="s">
        <v>18</v>
      </c>
      <c r="W11" s="4"/>
      <c r="X11" s="4" t="s">
        <v>14</v>
      </c>
      <c r="Y11" s="4" t="s">
        <v>14</v>
      </c>
      <c r="Z11" s="4" t="s">
        <v>14</v>
      </c>
    </row>
    <row r="12" spans="1:26" x14ac:dyDescent="0.35">
      <c r="A12" s="10" t="s">
        <v>8</v>
      </c>
      <c r="B12" s="12">
        <v>42716</v>
      </c>
      <c r="C12" s="2">
        <v>197.84</v>
      </c>
      <c r="D12" s="8">
        <v>1</v>
      </c>
      <c r="E12" s="2">
        <v>0</v>
      </c>
      <c r="F12" s="15">
        <v>0</v>
      </c>
      <c r="G12" s="15">
        <v>0</v>
      </c>
      <c r="K12" s="10" t="s">
        <v>8</v>
      </c>
      <c r="L12" s="12">
        <v>42716</v>
      </c>
      <c r="M12" s="14">
        <v>226.4</v>
      </c>
      <c r="N12" s="9">
        <v>1</v>
      </c>
      <c r="O12" s="2">
        <v>0</v>
      </c>
      <c r="P12" s="15">
        <v>0</v>
      </c>
      <c r="Q12" s="15">
        <v>0</v>
      </c>
      <c r="T12" s="10" t="s">
        <v>8</v>
      </c>
      <c r="U12" s="12">
        <v>42716</v>
      </c>
      <c r="V12" s="2">
        <v>118.97</v>
      </c>
      <c r="W12">
        <v>1</v>
      </c>
      <c r="X12" s="2">
        <v>0</v>
      </c>
      <c r="Y12" s="15">
        <v>0</v>
      </c>
      <c r="Z12" s="15">
        <v>0</v>
      </c>
    </row>
    <row r="13" spans="1:26" x14ac:dyDescent="0.35">
      <c r="A13" s="13" t="s">
        <v>27</v>
      </c>
      <c r="B13" s="12">
        <v>42802</v>
      </c>
      <c r="C13" s="2">
        <v>209.4</v>
      </c>
      <c r="D13">
        <v>-1</v>
      </c>
      <c r="E13" s="2">
        <f t="shared" ref="E13" si="0">(+C13-C12)/C12*D12*100</f>
        <v>5.8431055398301668</v>
      </c>
      <c r="F13" s="15">
        <f t="shared" ref="F13" si="1">+F12+E13</f>
        <v>5.8431055398301668</v>
      </c>
      <c r="G13" s="15">
        <f t="shared" ref="G13:G23" si="2">(+C13-197.51)/197.51*100</f>
        <v>6.0199483570452204</v>
      </c>
      <c r="K13" s="13" t="s">
        <v>27</v>
      </c>
      <c r="L13" s="12">
        <v>42802</v>
      </c>
      <c r="M13" s="2">
        <v>237.5</v>
      </c>
      <c r="N13">
        <v>-1</v>
      </c>
      <c r="O13" s="2">
        <f t="shared" ref="O13" si="3">(+M13-M12)/M12*N12*100</f>
        <v>4.9028268551236724</v>
      </c>
      <c r="P13" s="15">
        <f t="shared" ref="P13" si="4">+P12+O13</f>
        <v>4.9028268551236724</v>
      </c>
      <c r="Q13" s="15">
        <f t="shared" ref="Q13:Q19" si="5">(+M13-223.52)/223.52*100</f>
        <v>6.2544738725841045</v>
      </c>
      <c r="T13" s="13" t="s">
        <v>27</v>
      </c>
      <c r="U13" s="12">
        <v>42802</v>
      </c>
      <c r="V13" s="2">
        <v>131</v>
      </c>
      <c r="W13">
        <v>-1</v>
      </c>
      <c r="X13" s="2">
        <f t="shared" ref="X13" si="6">(+V13-V12)/V12*W12*100</f>
        <v>10.111792888963606</v>
      </c>
      <c r="Y13" s="15">
        <f t="shared" ref="Y13" si="7">+Y12+X13</f>
        <v>10.111792888963606</v>
      </c>
      <c r="Z13" s="15">
        <f t="shared" ref="Z13:Z23" si="8">(+V13-118.48)/118.48*100</f>
        <v>10.567184334908841</v>
      </c>
    </row>
    <row r="14" spans="1:26" x14ac:dyDescent="0.35">
      <c r="A14" s="13" t="s">
        <v>8</v>
      </c>
      <c r="B14" s="12">
        <v>42810</v>
      </c>
      <c r="C14">
        <v>210.17</v>
      </c>
      <c r="D14">
        <v>1</v>
      </c>
      <c r="E14" s="2">
        <f t="shared" ref="E14:E15" si="9">(+C14-C13)/C13*D13*100</f>
        <v>-0.36771728748805244</v>
      </c>
      <c r="F14" s="15">
        <f t="shared" ref="F14:F15" si="10">+F13+E14</f>
        <v>5.475388252342114</v>
      </c>
      <c r="G14" s="15">
        <f t="shared" si="2"/>
        <v>6.4098020353399816</v>
      </c>
      <c r="K14" s="13" t="s">
        <v>8</v>
      </c>
      <c r="L14" s="12">
        <v>42810</v>
      </c>
      <c r="M14">
        <v>239.11</v>
      </c>
      <c r="N14">
        <v>1</v>
      </c>
      <c r="O14" s="2">
        <f t="shared" ref="O14:O15" si="11">(+M14-M13)/M13*N13*100</f>
        <v>-0.67789473684211099</v>
      </c>
      <c r="P14" s="15">
        <f t="shared" ref="P14:P15" si="12">+P13+O14</f>
        <v>4.2249321182815613</v>
      </c>
      <c r="Q14" s="15">
        <f t="shared" si="5"/>
        <v>6.9747673586256278</v>
      </c>
      <c r="T14" s="13" t="s">
        <v>8</v>
      </c>
      <c r="U14" s="12">
        <v>42810</v>
      </c>
      <c r="V14">
        <v>132.33000000000001</v>
      </c>
      <c r="W14">
        <v>1</v>
      </c>
      <c r="X14" s="2">
        <f t="shared" ref="X14" si="13">(+V14-V13)/V13*W13*100</f>
        <v>-1.0152671755725287</v>
      </c>
      <c r="Y14" s="15">
        <f t="shared" ref="Y14" si="14">+Y13+X14</f>
        <v>9.0965257133910775</v>
      </c>
      <c r="Z14" s="15">
        <f t="shared" si="8"/>
        <v>11.689736664415943</v>
      </c>
    </row>
    <row r="15" spans="1:26" x14ac:dyDescent="0.35">
      <c r="A15" s="13" t="s">
        <v>27</v>
      </c>
      <c r="B15" s="12">
        <v>42815</v>
      </c>
      <c r="C15" s="2">
        <v>207.1</v>
      </c>
      <c r="D15">
        <v>-1</v>
      </c>
      <c r="E15" s="2">
        <f t="shared" si="9"/>
        <v>-1.460722272446112</v>
      </c>
      <c r="F15" s="15">
        <f t="shared" si="10"/>
        <v>4.0146659798960016</v>
      </c>
      <c r="G15" s="15">
        <f t="shared" si="2"/>
        <v>4.8554503569439547</v>
      </c>
      <c r="K15" s="13" t="s">
        <v>27</v>
      </c>
      <c r="L15" s="12">
        <v>42815</v>
      </c>
      <c r="M15" s="2">
        <v>234.6</v>
      </c>
      <c r="N15">
        <v>-1</v>
      </c>
      <c r="O15" s="2">
        <f t="shared" si="11"/>
        <v>-1.8861611810463883</v>
      </c>
      <c r="P15" s="15">
        <f t="shared" si="12"/>
        <v>2.3387709372351733</v>
      </c>
      <c r="Q15" s="15">
        <f t="shared" si="5"/>
        <v>4.9570508231925476</v>
      </c>
      <c r="T15" s="13" t="s">
        <v>27</v>
      </c>
      <c r="U15" s="12">
        <v>42815</v>
      </c>
      <c r="V15" s="2">
        <v>130.5</v>
      </c>
      <c r="W15">
        <v>-1</v>
      </c>
      <c r="X15" s="2">
        <f t="shared" ref="X15" si="15">(+V15-V14)/V14*W14*100</f>
        <v>-1.3829063704375519</v>
      </c>
      <c r="Y15" s="15">
        <f t="shared" ref="Y15" si="16">+Y14+X15</f>
        <v>7.7136193429535256</v>
      </c>
      <c r="Z15" s="15">
        <f t="shared" si="8"/>
        <v>10.145172180958809</v>
      </c>
    </row>
    <row r="16" spans="1:26" x14ac:dyDescent="0.35">
      <c r="A16" s="13" t="s">
        <v>8</v>
      </c>
      <c r="B16" s="12">
        <v>42822</v>
      </c>
      <c r="C16" s="2">
        <v>205.3</v>
      </c>
      <c r="D16">
        <v>1</v>
      </c>
      <c r="E16" s="2">
        <f t="shared" ref="E16" si="17">(+C16-C15)/C15*D15*100</f>
        <v>0.86914534041525016</v>
      </c>
      <c r="F16" s="15">
        <f t="shared" ref="F16" si="18">+F15+E16</f>
        <v>4.8838113203112519</v>
      </c>
      <c r="G16" s="15">
        <f t="shared" si="2"/>
        <v>3.9441040959951499</v>
      </c>
      <c r="K16" s="13" t="s">
        <v>8</v>
      </c>
      <c r="L16" s="12">
        <v>42822</v>
      </c>
      <c r="M16" s="2">
        <v>233.6</v>
      </c>
      <c r="N16">
        <v>1</v>
      </c>
      <c r="O16" s="2">
        <f t="shared" ref="O16" si="19">(+M16-M15)/M15*N15*100</f>
        <v>0.42625745950554139</v>
      </c>
      <c r="P16" s="15">
        <f t="shared" ref="P16" si="20">+P15+O16</f>
        <v>2.7650283967407145</v>
      </c>
      <c r="Q16" s="15">
        <f t="shared" si="5"/>
        <v>4.5096635647816674</v>
      </c>
      <c r="T16" s="13" t="s">
        <v>8</v>
      </c>
      <c r="U16" s="12">
        <v>42822</v>
      </c>
      <c r="V16" s="2">
        <v>130.69999999999999</v>
      </c>
      <c r="W16">
        <v>1</v>
      </c>
      <c r="X16" s="2">
        <f t="shared" ref="X16" si="21">(+V16-V15)/V15*W15*100</f>
        <v>-0.15325670498083421</v>
      </c>
      <c r="Y16" s="15">
        <f t="shared" ref="Y16" si="22">+Y15+X16</f>
        <v>7.5603626379726911</v>
      </c>
      <c r="Z16" s="15">
        <f t="shared" si="8"/>
        <v>10.313977042538811</v>
      </c>
    </row>
    <row r="17" spans="1:26" x14ac:dyDescent="0.35">
      <c r="A17" s="13" t="s">
        <v>27</v>
      </c>
      <c r="B17" s="12">
        <v>42873</v>
      </c>
      <c r="C17" s="2">
        <v>206.03</v>
      </c>
      <c r="D17">
        <v>-1</v>
      </c>
      <c r="E17" s="2">
        <f t="shared" ref="E17" si="23">(+C17-C16)/C16*D16*100</f>
        <v>0.35557720409156834</v>
      </c>
      <c r="F17" s="15">
        <f t="shared" ref="F17" si="24">+F16+E17</f>
        <v>5.2393885244028198</v>
      </c>
      <c r="G17" s="15">
        <f t="shared" si="2"/>
        <v>4.313705635157719</v>
      </c>
      <c r="K17" s="13" t="s">
        <v>27</v>
      </c>
      <c r="L17" s="12">
        <v>42873</v>
      </c>
      <c r="M17" s="14">
        <v>235.73</v>
      </c>
      <c r="N17">
        <v>-1</v>
      </c>
      <c r="O17" s="2">
        <f t="shared" ref="O17" si="25">(+M17-M16)/M16*N16*100</f>
        <v>0.91181506849314864</v>
      </c>
      <c r="P17" s="15">
        <f t="shared" ref="P17" si="26">+P16+O17</f>
        <v>3.6768434652338633</v>
      </c>
      <c r="Q17" s="15">
        <f t="shared" si="5"/>
        <v>5.4625984251968411</v>
      </c>
      <c r="S17" s="13"/>
      <c r="T17" s="13" t="s">
        <v>27</v>
      </c>
      <c r="U17" s="12">
        <v>42873</v>
      </c>
      <c r="V17" s="2">
        <v>136.06</v>
      </c>
      <c r="W17">
        <v>-1</v>
      </c>
      <c r="X17" s="2">
        <f t="shared" ref="X17" si="27">(+V17-V16)/V16*W16*100</f>
        <v>4.1009946442234231</v>
      </c>
      <c r="Y17" s="15">
        <f t="shared" ref="Y17" si="28">+Y16+X17</f>
        <v>11.661357282196114</v>
      </c>
      <c r="Z17" s="15">
        <f t="shared" si="8"/>
        <v>14.837947332883186</v>
      </c>
    </row>
    <row r="18" spans="1:26" x14ac:dyDescent="0.35">
      <c r="A18" s="13" t="s">
        <v>8</v>
      </c>
      <c r="B18" s="12">
        <v>42880</v>
      </c>
      <c r="C18" s="2">
        <v>210.52</v>
      </c>
      <c r="D18">
        <v>1</v>
      </c>
      <c r="E18" s="2">
        <f t="shared" ref="E18" si="29">(+C18-C17)/C17*D17*100</f>
        <v>-2.1792942775324025</v>
      </c>
      <c r="F18" s="15">
        <f t="shared" ref="F18" si="30">+F17+E18</f>
        <v>3.0600942468704173</v>
      </c>
      <c r="G18" s="15">
        <f t="shared" si="2"/>
        <v>6.5870082527467062</v>
      </c>
      <c r="K18" s="13" t="s">
        <v>8</v>
      </c>
      <c r="L18" s="12">
        <v>42880</v>
      </c>
      <c r="M18" s="14">
        <v>241.2</v>
      </c>
      <c r="N18" s="10">
        <v>1</v>
      </c>
      <c r="O18" s="2">
        <f t="shared" ref="O18" si="31">(+M18-M17)/M17*N17*100</f>
        <v>-2.3204513638484703</v>
      </c>
      <c r="P18" s="15">
        <f t="shared" ref="P18" si="32">+P17+O18</f>
        <v>1.356392101385393</v>
      </c>
      <c r="Q18" s="15">
        <f t="shared" si="5"/>
        <v>7.9098067287043561</v>
      </c>
      <c r="T18" s="13" t="s">
        <v>8</v>
      </c>
      <c r="U18" s="12">
        <v>42880</v>
      </c>
      <c r="V18" s="2">
        <v>140.32</v>
      </c>
      <c r="W18" s="10">
        <v>1</v>
      </c>
      <c r="X18" s="2">
        <f t="shared" ref="X18" si="33">(+V18-V17)/V17*W17*100</f>
        <v>-3.1309716301631569</v>
      </c>
      <c r="Y18" s="15">
        <f t="shared" ref="Y18" si="34">+Y17+X18</f>
        <v>8.5303856520329582</v>
      </c>
      <c r="Z18" s="15">
        <f t="shared" si="8"/>
        <v>18.433490884537466</v>
      </c>
    </row>
    <row r="19" spans="1:26" x14ac:dyDescent="0.35">
      <c r="A19" s="13" t="s">
        <v>27</v>
      </c>
      <c r="B19" s="12">
        <v>42914</v>
      </c>
      <c r="C19" s="2">
        <v>214</v>
      </c>
      <c r="D19">
        <v>-1</v>
      </c>
      <c r="E19" s="2">
        <f t="shared" ref="E19" si="35">(+C19-C18)/C18*D18*100</f>
        <v>1.6530495914877394</v>
      </c>
      <c r="F19" s="15">
        <f t="shared" ref="F19" si="36">+F18+E19</f>
        <v>4.7131438383581568</v>
      </c>
      <c r="G19" s="15">
        <f t="shared" si="2"/>
        <v>8.3489443572477402</v>
      </c>
      <c r="K19" s="13" t="s">
        <v>27</v>
      </c>
      <c r="L19" s="12">
        <v>42914</v>
      </c>
      <c r="M19" s="14">
        <v>242.45</v>
      </c>
      <c r="N19">
        <v>-1</v>
      </c>
      <c r="O19" s="2">
        <f t="shared" ref="O19" si="37">(+M19-M18)/M18*N18*100</f>
        <v>0.51824212271973469</v>
      </c>
      <c r="P19" s="15">
        <f t="shared" ref="P19" si="38">+P18+O19</f>
        <v>1.8746342241051277</v>
      </c>
      <c r="Q19" s="15">
        <f t="shared" si="5"/>
        <v>8.4690408017179575</v>
      </c>
      <c r="T19" s="13" t="s">
        <v>27</v>
      </c>
      <c r="U19" s="12">
        <v>42914</v>
      </c>
      <c r="V19" s="2">
        <v>138.30000000000001</v>
      </c>
      <c r="W19">
        <v>-1</v>
      </c>
      <c r="X19" s="2">
        <f t="shared" ref="X19" si="39">(+V19-V18)/V18*W18*100</f>
        <v>-1.4395667046750156</v>
      </c>
      <c r="Y19" s="15">
        <f t="shared" ref="Y19" si="40">+Y18+X19</f>
        <v>7.0908189473579428</v>
      </c>
      <c r="Z19" s="15">
        <f t="shared" si="8"/>
        <v>16.728561782579344</v>
      </c>
    </row>
    <row r="20" spans="1:26" x14ac:dyDescent="0.35">
      <c r="A20" s="13" t="s">
        <v>8</v>
      </c>
      <c r="B20" s="12">
        <v>42922</v>
      </c>
      <c r="C20" s="2">
        <v>213.5</v>
      </c>
      <c r="D20">
        <v>1</v>
      </c>
      <c r="E20" s="2">
        <f t="shared" ref="E20" si="41">(+C20-C19)/C19*D19*100</f>
        <v>0.23364485981308408</v>
      </c>
      <c r="F20" s="15">
        <f t="shared" ref="F20" si="42">+F19+E20</f>
        <v>4.9467886981712406</v>
      </c>
      <c r="G20" s="15">
        <f t="shared" si="2"/>
        <v>8.0957926180952917</v>
      </c>
      <c r="K20" s="13" t="s">
        <v>8</v>
      </c>
      <c r="L20" s="12">
        <v>42922</v>
      </c>
      <c r="M20" s="14">
        <v>241.2</v>
      </c>
      <c r="N20">
        <v>1</v>
      </c>
      <c r="O20" s="2">
        <f t="shared" ref="O20" si="43">(+M20-M19)/M19*N19*100</f>
        <v>0.51557022066405445</v>
      </c>
      <c r="P20" s="15">
        <f t="shared" ref="P20" si="44">+P19+O20</f>
        <v>2.3902044447691821</v>
      </c>
      <c r="Q20" s="15">
        <f t="shared" ref="Q20:Q21" si="45">(+M20-223.52)/223.52*100</f>
        <v>7.9098067287043561</v>
      </c>
      <c r="T20" s="13" t="s">
        <v>8</v>
      </c>
      <c r="U20" s="12">
        <v>42922</v>
      </c>
      <c r="V20" s="2">
        <v>136</v>
      </c>
      <c r="W20" s="10">
        <v>1</v>
      </c>
      <c r="X20" s="2">
        <f t="shared" ref="X20" si="46">(+V20-V19)/V19*W19*100</f>
        <v>1.6630513376717362</v>
      </c>
      <c r="Y20" s="15">
        <f t="shared" ref="Y20" si="47">+Y19+X20</f>
        <v>8.753870285029679</v>
      </c>
      <c r="Z20" s="15">
        <f t="shared" si="8"/>
        <v>14.78730587440918</v>
      </c>
    </row>
    <row r="21" spans="1:26" x14ac:dyDescent="0.35">
      <c r="A21" s="13" t="s">
        <v>27</v>
      </c>
      <c r="B21" s="12">
        <v>42944</v>
      </c>
      <c r="C21" s="2">
        <v>217.5</v>
      </c>
      <c r="D21">
        <v>-1</v>
      </c>
      <c r="E21" s="2">
        <f t="shared" ref="E21" si="48">(+C21-C20)/C20*D20*100</f>
        <v>1.873536299765808</v>
      </c>
      <c r="F21" s="15">
        <f t="shared" ref="F21" si="49">+F20+E21</f>
        <v>6.8203249979370488</v>
      </c>
      <c r="G21" s="15">
        <f t="shared" si="2"/>
        <v>10.121006531314876</v>
      </c>
      <c r="K21" s="13" t="s">
        <v>27</v>
      </c>
      <c r="L21" s="12">
        <v>42944</v>
      </c>
      <c r="M21" s="14">
        <v>246.85</v>
      </c>
      <c r="N21">
        <v>-1</v>
      </c>
      <c r="O21" s="2">
        <f t="shared" ref="O21" si="50">(+M21-M20)/M20*N20*100</f>
        <v>2.342454394693203</v>
      </c>
      <c r="P21" s="15">
        <f t="shared" ref="P21" si="51">+P20+O21</f>
        <v>4.7326588394623847</v>
      </c>
      <c r="Q21" s="15">
        <f t="shared" si="45"/>
        <v>10.437544738725833</v>
      </c>
      <c r="T21" s="13" t="s">
        <v>27</v>
      </c>
      <c r="U21" s="12">
        <v>42944</v>
      </c>
      <c r="V21" s="2">
        <v>143.75</v>
      </c>
      <c r="W21" s="10">
        <v>-1</v>
      </c>
      <c r="X21" s="2">
        <f t="shared" ref="X21" si="52">(+V21-V20)/V20*W20*100</f>
        <v>5.6985294117647056</v>
      </c>
      <c r="Y21" s="15">
        <f t="shared" ref="Y21" si="53">+Y20+X21</f>
        <v>14.452399696794384</v>
      </c>
      <c r="Z21" s="15">
        <f t="shared" si="8"/>
        <v>21.328494260634702</v>
      </c>
    </row>
    <row r="22" spans="1:26" x14ac:dyDescent="0.35">
      <c r="A22" s="13" t="s">
        <v>8</v>
      </c>
      <c r="B22" s="12">
        <v>42977</v>
      </c>
      <c r="C22" s="2">
        <v>218.75</v>
      </c>
      <c r="D22">
        <v>1</v>
      </c>
      <c r="E22" s="2">
        <f t="shared" ref="E22" si="54">(+C22-C21)/C21*D21*100</f>
        <v>-0.57471264367816088</v>
      </c>
      <c r="F22" s="15">
        <f t="shared" ref="F22" si="55">+F21+E22</f>
        <v>6.2456123542588884</v>
      </c>
      <c r="G22" s="15">
        <f t="shared" si="2"/>
        <v>10.753885879195996</v>
      </c>
      <c r="K22" s="13" t="s">
        <v>8</v>
      </c>
      <c r="L22" s="12">
        <v>42977</v>
      </c>
      <c r="M22" s="14">
        <v>244.83</v>
      </c>
      <c r="N22" s="10">
        <v>1</v>
      </c>
      <c r="O22" s="2">
        <f t="shared" ref="O22" si="56">(+M22-M21)/M21*N21*100</f>
        <v>0.81831071500910757</v>
      </c>
      <c r="P22" s="15">
        <f t="shared" ref="P22" si="57">+P21+O22</f>
        <v>5.5509695544714921</v>
      </c>
      <c r="Q22" s="15">
        <f t="shared" ref="Q22:Q25" si="58">(+M22-223.52)/223.52*100</f>
        <v>9.5338224767358639</v>
      </c>
      <c r="T22" s="13" t="s">
        <v>8</v>
      </c>
      <c r="U22" s="12">
        <v>42977</v>
      </c>
      <c r="V22" s="2">
        <v>143.11000000000001</v>
      </c>
      <c r="W22" s="10">
        <v>1</v>
      </c>
      <c r="X22" s="2">
        <f t="shared" ref="X22" si="59">(+V22-V21)/V21*W21*100</f>
        <v>0.44521739130433835</v>
      </c>
      <c r="Y22" s="15">
        <f t="shared" ref="Y22" si="60">+Y21+X22</f>
        <v>14.897617088098722</v>
      </c>
      <c r="Z22" s="15">
        <f t="shared" si="8"/>
        <v>20.788318703578671</v>
      </c>
    </row>
    <row r="23" spans="1:26" x14ac:dyDescent="0.35">
      <c r="A23" s="13" t="s">
        <v>27</v>
      </c>
      <c r="B23" s="12">
        <v>43046</v>
      </c>
      <c r="C23" s="2">
        <v>235</v>
      </c>
      <c r="D23">
        <v>-1</v>
      </c>
      <c r="E23" s="2">
        <f t="shared" ref="E23" si="61">(+C23-C22)/C22*D22*100</f>
        <v>7.4285714285714288</v>
      </c>
      <c r="F23" s="15">
        <f t="shared" ref="F23" si="62">+F22+E23</f>
        <v>13.674183782830317</v>
      </c>
      <c r="G23" s="15">
        <f t="shared" si="2"/>
        <v>18.981317401650553</v>
      </c>
      <c r="K23" s="13" t="s">
        <v>27</v>
      </c>
      <c r="L23" s="12">
        <v>43046</v>
      </c>
      <c r="M23" s="14">
        <v>258.3</v>
      </c>
      <c r="N23">
        <v>-1</v>
      </c>
      <c r="O23" s="2">
        <f t="shared" ref="O23" si="63">(+M23-M22)/M22*N22*100</f>
        <v>5.5017767430461948</v>
      </c>
      <c r="P23" s="15">
        <f t="shared" ref="P23" si="64">+P22+O23</f>
        <v>11.052746297517686</v>
      </c>
      <c r="Q23" s="15">
        <f t="shared" si="58"/>
        <v>15.560128847530422</v>
      </c>
      <c r="T23" s="13" t="s">
        <v>27</v>
      </c>
      <c r="U23" s="12">
        <v>43046</v>
      </c>
      <c r="V23" s="2">
        <v>153.65</v>
      </c>
      <c r="W23">
        <v>-1</v>
      </c>
      <c r="X23" s="2">
        <f t="shared" ref="X23" si="65">(+V23-V22)/V22*W22*100</f>
        <v>7.3649640136957517</v>
      </c>
      <c r="Y23" s="15">
        <f t="shared" ref="Y23" si="66">+Y22+X23</f>
        <v>22.262581101794474</v>
      </c>
      <c r="Z23" s="15">
        <f t="shared" si="8"/>
        <v>29.684334908845379</v>
      </c>
    </row>
    <row r="24" spans="1:26" x14ac:dyDescent="0.35">
      <c r="A24" s="13" t="s">
        <v>8</v>
      </c>
      <c r="B24" s="12">
        <v>43055</v>
      </c>
      <c r="C24" s="2">
        <v>234.5</v>
      </c>
      <c r="D24">
        <v>1</v>
      </c>
      <c r="E24" s="2">
        <f t="shared" ref="E24" si="67">(+C24-C23)/C23*D23*100</f>
        <v>0.21276595744680851</v>
      </c>
      <c r="F24" s="15">
        <f t="shared" ref="F24" si="68">+F23+E24</f>
        <v>13.886949740277126</v>
      </c>
      <c r="G24" s="15">
        <f t="shared" ref="G24:G26" si="69">(+C24-197.51)/197.51*100</f>
        <v>18.728165662498107</v>
      </c>
      <c r="K24" s="13" t="s">
        <v>8</v>
      </c>
      <c r="L24" s="12">
        <v>43055</v>
      </c>
      <c r="M24" s="14">
        <v>257.7</v>
      </c>
      <c r="N24">
        <v>1</v>
      </c>
      <c r="O24" s="2">
        <f t="shared" ref="O24" si="70">(+M24-M23)/M23*N23*100</f>
        <v>0.23228803716609475</v>
      </c>
      <c r="P24" s="15">
        <f t="shared" ref="P24" si="71">+P23+O24</f>
        <v>11.285034334683781</v>
      </c>
      <c r="Q24" s="15">
        <f t="shared" si="58"/>
        <v>15.291696492483883</v>
      </c>
      <c r="S24" s="13"/>
      <c r="T24" s="13" t="s">
        <v>8</v>
      </c>
      <c r="U24" s="12">
        <v>43055</v>
      </c>
      <c r="V24" s="2">
        <v>153.80000000000001</v>
      </c>
      <c r="W24">
        <v>1</v>
      </c>
      <c r="X24" s="2">
        <f t="shared" ref="X24" si="72">(+V24-V23)/V23*W23*100</f>
        <v>-9.7624471200784685E-2</v>
      </c>
      <c r="Y24" s="15">
        <f t="shared" ref="Y24" si="73">+Y23+X24</f>
        <v>22.164956630593689</v>
      </c>
      <c r="Z24" s="15">
        <f t="shared" ref="Z24:Z27" si="74">(+V24-118.48)/118.48*100</f>
        <v>29.810938555030393</v>
      </c>
    </row>
    <row r="25" spans="1:26" x14ac:dyDescent="0.35">
      <c r="A25" s="13" t="s">
        <v>27</v>
      </c>
      <c r="B25" s="12">
        <v>43063</v>
      </c>
      <c r="C25" s="2">
        <v>235.55</v>
      </c>
      <c r="D25">
        <v>-1</v>
      </c>
      <c r="E25" s="2">
        <f t="shared" ref="E25" si="75">(+C25-C24)/C24*D24*100</f>
        <v>0.44776119402985565</v>
      </c>
      <c r="F25" s="15">
        <f t="shared" ref="F25" si="76">+F24+E25</f>
        <v>14.334710934306981</v>
      </c>
      <c r="G25" s="15">
        <f t="shared" si="69"/>
        <v>19.259784314718253</v>
      </c>
      <c r="K25" s="13" t="s">
        <v>27</v>
      </c>
      <c r="L25" s="12">
        <v>43063</v>
      </c>
      <c r="M25" s="14">
        <v>260.35000000000002</v>
      </c>
      <c r="N25">
        <v>-1</v>
      </c>
      <c r="O25" s="2">
        <f t="shared" ref="O25" si="77">(+M25-M24)/M24*N24*100</f>
        <v>1.028327512611577</v>
      </c>
      <c r="P25" s="15">
        <f t="shared" ref="P25" si="78">+P24+O25</f>
        <v>12.313361847295358</v>
      </c>
      <c r="Q25" s="15">
        <f t="shared" si="58"/>
        <v>16.477272727272734</v>
      </c>
      <c r="T25" s="13" t="s">
        <v>27</v>
      </c>
      <c r="U25" s="12">
        <v>43063</v>
      </c>
      <c r="V25" s="2">
        <v>156.25</v>
      </c>
      <c r="W25">
        <v>-1</v>
      </c>
      <c r="X25" s="2">
        <f t="shared" ref="X25" si="79">(+V25-V24)/V24*W24*100</f>
        <v>1.5929778933680028</v>
      </c>
      <c r="Y25" s="15">
        <f t="shared" ref="Y25" si="80">+Y24+X25</f>
        <v>23.757934523961691</v>
      </c>
      <c r="Z25" s="15">
        <f t="shared" si="74"/>
        <v>31.878798109385549</v>
      </c>
    </row>
    <row r="26" spans="1:26" x14ac:dyDescent="0.35">
      <c r="A26" s="13" t="s">
        <v>30</v>
      </c>
      <c r="B26" s="12">
        <v>43098</v>
      </c>
      <c r="C26" s="2">
        <v>248</v>
      </c>
      <c r="D26">
        <v>0</v>
      </c>
      <c r="E26" s="2">
        <f t="shared" ref="E26" si="81">(+C26-C25)/C25*D25*100</f>
        <v>-5.2855020165569897</v>
      </c>
      <c r="F26" s="15">
        <f t="shared" ref="F26" si="82">+F25+E26</f>
        <v>9.0492089177499917</v>
      </c>
      <c r="G26" s="15">
        <f t="shared" si="69"/>
        <v>25.563262619614203</v>
      </c>
      <c r="K26" s="13" t="s">
        <v>30</v>
      </c>
      <c r="L26" s="12">
        <v>43098</v>
      </c>
      <c r="M26" s="14">
        <v>267.75</v>
      </c>
      <c r="N26">
        <v>0</v>
      </c>
      <c r="O26" s="2">
        <f t="shared" ref="O26" si="83">(+M26-M25)/M25*N25*100</f>
        <v>-2.8423276358747751</v>
      </c>
      <c r="P26" s="15">
        <f t="shared" ref="P26" si="84">+P25+O26</f>
        <v>9.4710342114205837</v>
      </c>
      <c r="Q26" s="15">
        <f t="shared" ref="Q26:Q27" si="85">(+M26-223.52)/223.52*100</f>
        <v>19.787938439513237</v>
      </c>
      <c r="T26" s="13" t="s">
        <v>30</v>
      </c>
      <c r="U26" s="12">
        <v>43098</v>
      </c>
      <c r="V26" s="2">
        <v>156.44999999999999</v>
      </c>
      <c r="W26">
        <v>0</v>
      </c>
      <c r="X26" s="2">
        <f t="shared" ref="X26" si="86">(+V26-V25)/V25*W25*100</f>
        <v>-0.12799999999999273</v>
      </c>
      <c r="Y26" s="15">
        <f t="shared" ref="Y26" si="87">+Y25+X26</f>
        <v>23.629934523961698</v>
      </c>
      <c r="Z26" s="15">
        <f t="shared" si="74"/>
        <v>32.047602970965549</v>
      </c>
    </row>
    <row r="27" spans="1:26" x14ac:dyDescent="0.35">
      <c r="A27" s="13" t="s">
        <v>31</v>
      </c>
      <c r="B27" s="12">
        <v>43098</v>
      </c>
      <c r="C27" s="2">
        <v>247.38</v>
      </c>
      <c r="D27">
        <v>0</v>
      </c>
      <c r="E27" s="2">
        <f t="shared" ref="E27" si="88">(+C27-C26)/C26*D26*100</f>
        <v>0</v>
      </c>
      <c r="F27" s="15">
        <f t="shared" ref="F27" si="89">+F26+E27</f>
        <v>9.0492089177499917</v>
      </c>
      <c r="G27" s="15">
        <f t="shared" ref="G27" si="90">(+C27-197.51)/197.51*100</f>
        <v>25.249354463065167</v>
      </c>
      <c r="K27" s="13" t="s">
        <v>31</v>
      </c>
      <c r="L27" s="12">
        <v>43098</v>
      </c>
      <c r="M27" s="14">
        <v>266.86</v>
      </c>
      <c r="N27">
        <v>0</v>
      </c>
      <c r="O27" s="2">
        <f t="shared" ref="O27" si="91">(+M27-M26)/M26*N26*100</f>
        <v>0</v>
      </c>
      <c r="P27" s="15">
        <f t="shared" ref="P27" si="92">+P26+O27</f>
        <v>9.4710342114205837</v>
      </c>
      <c r="Q27" s="15">
        <f t="shared" ref="Q27" si="93">(+M27-223.52)/223.52*100</f>
        <v>19.389763779527559</v>
      </c>
      <c r="T27" s="13" t="s">
        <v>31</v>
      </c>
      <c r="U27" s="12">
        <v>43098</v>
      </c>
      <c r="V27" s="2">
        <v>155.76</v>
      </c>
      <c r="W27" s="8">
        <v>0</v>
      </c>
      <c r="X27" s="2">
        <f t="shared" ref="X27" si="94">(+V27-V26)/V26*W26*100</f>
        <v>0</v>
      </c>
      <c r="Y27" s="15">
        <f t="shared" ref="Y27" si="95">+Y26+X27</f>
        <v>23.629934523961698</v>
      </c>
      <c r="Z27" s="15">
        <f t="shared" ref="Z27" si="96">(+V27-118.48)/118.48*100</f>
        <v>31.465226198514507</v>
      </c>
    </row>
    <row r="29" spans="1:26" ht="21" x14ac:dyDescent="0.5">
      <c r="A29" s="7" t="s">
        <v>22</v>
      </c>
      <c r="B29" s="10"/>
      <c r="C29" s="10"/>
      <c r="D29" s="10"/>
      <c r="E29" s="10"/>
      <c r="F29" s="10"/>
      <c r="G29" s="10"/>
      <c r="H29" s="10"/>
      <c r="I29" s="10"/>
      <c r="J29" s="10"/>
      <c r="K29" s="12"/>
      <c r="L29" s="10"/>
      <c r="M29" s="10"/>
      <c r="N29" s="10"/>
      <c r="O29" s="10"/>
      <c r="P29" s="10"/>
      <c r="Q29" s="10"/>
      <c r="R29" s="10"/>
      <c r="S29" s="10"/>
      <c r="T29" s="12"/>
      <c r="V29" s="10"/>
      <c r="W29" s="10"/>
      <c r="X29" s="10"/>
      <c r="Y29" s="10"/>
      <c r="Z29" s="10"/>
    </row>
    <row r="30" spans="1:26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2"/>
      <c r="L30" s="10"/>
      <c r="M30" s="10"/>
      <c r="N30" s="10"/>
      <c r="O30" s="10"/>
      <c r="P30" s="10"/>
      <c r="Q30" s="10"/>
      <c r="R30" s="10"/>
      <c r="S30" s="10"/>
      <c r="T30" s="12"/>
      <c r="U30" s="10"/>
      <c r="V30" s="10"/>
      <c r="W30" s="10"/>
      <c r="X30" s="10"/>
      <c r="Y30" s="10"/>
      <c r="Z30" s="10"/>
    </row>
    <row r="31" spans="1:26" x14ac:dyDescent="0.35">
      <c r="A31" s="10"/>
      <c r="B31" s="11" t="s">
        <v>0</v>
      </c>
      <c r="C31" s="11"/>
      <c r="D31" s="11" t="s">
        <v>1</v>
      </c>
      <c r="E31" s="11"/>
      <c r="F31" s="11" t="s">
        <v>2</v>
      </c>
      <c r="G31" s="11"/>
      <c r="H31" s="11" t="s">
        <v>3</v>
      </c>
      <c r="I31" s="11"/>
      <c r="J31" s="11"/>
      <c r="K31" s="12"/>
      <c r="L31" s="10"/>
      <c r="M31" s="10"/>
      <c r="N31" s="10"/>
      <c r="O31" s="10"/>
      <c r="P31" s="10"/>
      <c r="Q31" s="10"/>
      <c r="R31" s="10"/>
      <c r="S31" s="10"/>
      <c r="T31" s="12"/>
      <c r="U31" s="10"/>
      <c r="V31" s="10"/>
      <c r="W31" s="10"/>
      <c r="X31" s="10"/>
      <c r="Y31" s="10"/>
      <c r="Z31" s="10"/>
    </row>
    <row r="32" spans="1:26" x14ac:dyDescent="0.35">
      <c r="A32" s="10"/>
      <c r="B32" s="11" t="s">
        <v>4</v>
      </c>
      <c r="C32" s="11" t="s">
        <v>5</v>
      </c>
      <c r="D32" s="11" t="s">
        <v>4</v>
      </c>
      <c r="E32" s="11" t="s">
        <v>5</v>
      </c>
      <c r="F32" s="11" t="s">
        <v>4</v>
      </c>
      <c r="G32" s="11" t="s">
        <v>5</v>
      </c>
      <c r="H32" s="11" t="s">
        <v>4</v>
      </c>
      <c r="I32" s="11" t="s">
        <v>6</v>
      </c>
      <c r="J32" s="11" t="s">
        <v>29</v>
      </c>
      <c r="K32" s="10"/>
      <c r="L32" s="10"/>
      <c r="M32" s="10"/>
      <c r="N32" s="10"/>
      <c r="O32" s="10"/>
      <c r="P32" s="10"/>
      <c r="Q32" s="10"/>
      <c r="R32" s="10"/>
      <c r="S32" s="10"/>
      <c r="T32" s="12"/>
      <c r="U32" s="10"/>
      <c r="V32" s="10"/>
      <c r="W32" s="10"/>
      <c r="X32" s="10"/>
      <c r="Y32" s="10"/>
      <c r="Z32" s="10"/>
    </row>
    <row r="33" spans="1:27" x14ac:dyDescent="0.35">
      <c r="A33" s="10" t="s">
        <v>19</v>
      </c>
      <c r="B33" s="11" t="s">
        <v>7</v>
      </c>
      <c r="C33" s="11" t="s">
        <v>7</v>
      </c>
      <c r="D33" s="11" t="s">
        <v>7</v>
      </c>
      <c r="E33" s="11" t="s">
        <v>7</v>
      </c>
      <c r="F33" s="11" t="s">
        <v>7</v>
      </c>
      <c r="G33" s="11" t="s">
        <v>7</v>
      </c>
      <c r="H33" s="11" t="s">
        <v>7</v>
      </c>
      <c r="I33" s="11" t="s">
        <v>7</v>
      </c>
      <c r="J33" s="11" t="s">
        <v>28</v>
      </c>
      <c r="K33" s="10"/>
      <c r="L33" s="10"/>
      <c r="M33" s="10"/>
      <c r="N33" s="10"/>
      <c r="O33" s="10"/>
      <c r="P33" s="10"/>
      <c r="Q33" s="10"/>
      <c r="R33" s="10"/>
      <c r="S33" s="10"/>
      <c r="T33" s="12"/>
      <c r="U33" s="10"/>
      <c r="V33" s="10"/>
      <c r="W33" s="10"/>
      <c r="X33" s="10"/>
      <c r="Y33" s="10"/>
      <c r="Z33" s="10"/>
    </row>
    <row r="34" spans="1:27" x14ac:dyDescent="0.35">
      <c r="A34" s="12">
        <v>43098</v>
      </c>
      <c r="B34" s="15">
        <f>+F55</f>
        <v>8.0890001829702207</v>
      </c>
      <c r="C34" s="15">
        <f>+G55</f>
        <v>25.249354463065167</v>
      </c>
      <c r="D34" s="15">
        <f>+P55</f>
        <v>7.695246592831201</v>
      </c>
      <c r="E34" s="15">
        <f>+Q55</f>
        <v>19.389763779527559</v>
      </c>
      <c r="F34" s="15">
        <f>+Y55</f>
        <v>20.435502108964513</v>
      </c>
      <c r="G34" s="15">
        <f>+Z55</f>
        <v>31.465226198514507</v>
      </c>
      <c r="H34" s="15">
        <f>SUM(B34+D34+F34)/3</f>
        <v>12.073249628255311</v>
      </c>
      <c r="I34" s="15">
        <f>SUM(C34+E34+G34)/3</f>
        <v>25.368114813702409</v>
      </c>
      <c r="J34" s="15">
        <f>+H34*12/12</f>
        <v>12.073249628255311</v>
      </c>
      <c r="K34" s="10"/>
      <c r="L34" s="10"/>
      <c r="M34" s="10"/>
      <c r="N34" s="10"/>
      <c r="O34" s="10"/>
      <c r="P34" s="10"/>
      <c r="Q34" s="10"/>
      <c r="R34" s="10"/>
      <c r="S34" s="10"/>
      <c r="T34" s="12"/>
      <c r="U34" s="10"/>
      <c r="V34" s="10"/>
      <c r="W34" s="10"/>
      <c r="X34" s="10"/>
      <c r="Y34" s="10"/>
      <c r="Z34" s="10"/>
    </row>
    <row r="35" spans="1:27" x14ac:dyDescent="0.35">
      <c r="A35" s="10"/>
      <c r="B35" s="10"/>
      <c r="C35" s="10"/>
      <c r="D35" s="10"/>
      <c r="E35" s="11"/>
      <c r="F35" s="10"/>
      <c r="G35" s="10"/>
      <c r="H35" s="11" t="s">
        <v>20</v>
      </c>
      <c r="I35" s="15">
        <f>+H34-I34</f>
        <v>-13.294865185447097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2"/>
      <c r="U35" s="10"/>
      <c r="V35" s="10"/>
      <c r="W35" s="10"/>
      <c r="X35" s="10"/>
      <c r="Y35" s="10"/>
      <c r="Z35" s="10"/>
    </row>
    <row r="36" spans="1:27" ht="21" x14ac:dyDescent="0.5">
      <c r="A36" s="10"/>
      <c r="B36" s="10"/>
      <c r="C36" s="7" t="s">
        <v>0</v>
      </c>
      <c r="D36" s="10"/>
      <c r="E36" s="10"/>
      <c r="F36" s="10"/>
      <c r="G36" s="10"/>
      <c r="H36" s="10"/>
      <c r="I36" s="10"/>
      <c r="K36" s="10"/>
      <c r="L36" s="10"/>
      <c r="M36" s="7" t="s">
        <v>1</v>
      </c>
      <c r="N36" s="10"/>
      <c r="O36" s="10"/>
      <c r="P36" s="10"/>
      <c r="Q36" s="10"/>
      <c r="R36" s="10"/>
      <c r="S36" s="10"/>
      <c r="T36" s="10"/>
      <c r="U36" s="10"/>
      <c r="V36" s="7" t="s">
        <v>2</v>
      </c>
      <c r="W36" s="10"/>
      <c r="X36" s="10"/>
      <c r="Y36" s="10"/>
      <c r="Z36" s="10"/>
      <c r="AA36" s="10"/>
    </row>
    <row r="37" spans="1:27" x14ac:dyDescent="0.35">
      <c r="A37" s="11"/>
      <c r="B37" s="11"/>
      <c r="C37" s="10"/>
      <c r="D37" s="11"/>
      <c r="E37" s="11" t="s">
        <v>15</v>
      </c>
      <c r="F37" s="11"/>
      <c r="G37" s="13" t="s">
        <v>26</v>
      </c>
      <c r="H37" s="10"/>
      <c r="I37" s="10"/>
      <c r="K37" s="11"/>
      <c r="L37" s="11"/>
      <c r="M37" s="10"/>
      <c r="N37" s="11"/>
      <c r="O37" s="11" t="s">
        <v>15</v>
      </c>
      <c r="P37" s="11"/>
      <c r="Q37" s="10" t="s">
        <v>25</v>
      </c>
      <c r="R37" s="10"/>
      <c r="S37" s="10"/>
      <c r="T37" s="11"/>
      <c r="U37" s="11"/>
      <c r="V37" s="10"/>
      <c r="W37" s="11"/>
      <c r="X37" s="11" t="s">
        <v>15</v>
      </c>
      <c r="Y37" s="11"/>
      <c r="Z37" s="13" t="s">
        <v>24</v>
      </c>
      <c r="AA37" s="10"/>
    </row>
    <row r="38" spans="1:27" x14ac:dyDescent="0.35">
      <c r="A38" s="11"/>
      <c r="B38" s="11"/>
      <c r="C38" s="11" t="s">
        <v>6</v>
      </c>
      <c r="D38" s="11"/>
      <c r="E38" s="11" t="s">
        <v>13</v>
      </c>
      <c r="F38" s="11" t="s">
        <v>16</v>
      </c>
      <c r="G38" s="11" t="s">
        <v>17</v>
      </c>
      <c r="I38" s="10"/>
      <c r="K38" s="11"/>
      <c r="L38" s="11"/>
      <c r="M38" s="11" t="s">
        <v>6</v>
      </c>
      <c r="N38" s="11"/>
      <c r="O38" s="11" t="s">
        <v>13</v>
      </c>
      <c r="P38" s="11" t="s">
        <v>16</v>
      </c>
      <c r="Q38" s="11" t="s">
        <v>17</v>
      </c>
      <c r="S38" s="10"/>
      <c r="T38" s="11"/>
      <c r="U38" s="11"/>
      <c r="V38" s="11" t="s">
        <v>6</v>
      </c>
      <c r="W38" s="11"/>
      <c r="X38" s="11" t="s">
        <v>13</v>
      </c>
      <c r="Y38" s="11" t="s">
        <v>16</v>
      </c>
      <c r="Z38" s="11" t="s">
        <v>17</v>
      </c>
    </row>
    <row r="39" spans="1:27" x14ac:dyDescent="0.35">
      <c r="A39" s="11" t="s">
        <v>11</v>
      </c>
      <c r="B39" s="11" t="s">
        <v>10</v>
      </c>
      <c r="C39" s="11" t="s">
        <v>23</v>
      </c>
      <c r="D39" s="11"/>
      <c r="E39" s="11" t="s">
        <v>14</v>
      </c>
      <c r="F39" s="11" t="s">
        <v>14</v>
      </c>
      <c r="G39" s="11" t="s">
        <v>14</v>
      </c>
      <c r="I39" s="10"/>
      <c r="K39" s="11" t="s">
        <v>11</v>
      </c>
      <c r="L39" s="11" t="s">
        <v>10</v>
      </c>
      <c r="M39" s="11" t="s">
        <v>23</v>
      </c>
      <c r="N39" s="11"/>
      <c r="O39" s="11" t="s">
        <v>14</v>
      </c>
      <c r="P39" s="11" t="s">
        <v>14</v>
      </c>
      <c r="Q39" s="11" t="s">
        <v>14</v>
      </c>
      <c r="S39" s="10"/>
      <c r="T39" s="11" t="s">
        <v>11</v>
      </c>
      <c r="U39" s="11" t="s">
        <v>10</v>
      </c>
      <c r="V39" s="11" t="s">
        <v>23</v>
      </c>
      <c r="W39" s="11"/>
      <c r="X39" s="11" t="s">
        <v>14</v>
      </c>
      <c r="Y39" s="11" t="s">
        <v>14</v>
      </c>
      <c r="Z39" s="11" t="s">
        <v>14</v>
      </c>
    </row>
    <row r="40" spans="1:27" x14ac:dyDescent="0.35">
      <c r="A40" t="s">
        <v>8</v>
      </c>
      <c r="B40" s="12">
        <v>42716</v>
      </c>
      <c r="C40" s="2">
        <v>197.84</v>
      </c>
      <c r="D40" s="8">
        <v>1</v>
      </c>
      <c r="E40" s="2">
        <v>0</v>
      </c>
      <c r="F40" s="15">
        <v>0</v>
      </c>
      <c r="G40" s="15">
        <v>0</v>
      </c>
      <c r="K40" s="13" t="s">
        <v>8</v>
      </c>
      <c r="L40" s="12">
        <v>42716</v>
      </c>
      <c r="M40" s="2">
        <v>226.4</v>
      </c>
      <c r="N40" s="9">
        <v>1</v>
      </c>
      <c r="O40" s="2">
        <v>0</v>
      </c>
      <c r="P40" s="15">
        <v>0</v>
      </c>
      <c r="Q40" s="15">
        <v>0</v>
      </c>
      <c r="T40" s="13" t="s">
        <v>8</v>
      </c>
      <c r="U40" s="12">
        <v>42716</v>
      </c>
      <c r="V40" s="2">
        <v>118.97</v>
      </c>
      <c r="W40">
        <v>1</v>
      </c>
      <c r="X40" s="2">
        <v>0</v>
      </c>
      <c r="Y40" s="15">
        <v>0</v>
      </c>
      <c r="Z40" s="15">
        <v>0</v>
      </c>
    </row>
    <row r="41" spans="1:27" x14ac:dyDescent="0.35">
      <c r="A41" s="12" t="s">
        <v>27</v>
      </c>
      <c r="B41" s="12">
        <v>42802</v>
      </c>
      <c r="C41" s="2">
        <v>209.58</v>
      </c>
      <c r="D41">
        <v>-1</v>
      </c>
      <c r="E41" s="2">
        <f t="shared" ref="E41" si="97">(+C41-C40)/C40*D40*100</f>
        <v>5.934088152042059</v>
      </c>
      <c r="F41" s="15">
        <f t="shared" ref="F41" si="98">+F40+E41</f>
        <v>5.934088152042059</v>
      </c>
      <c r="G41" s="15">
        <f t="shared" ref="G41:G52" si="99">(+C41-197.51)/197.51*100</f>
        <v>6.111082983140105</v>
      </c>
      <c r="K41" s="12" t="s">
        <v>27</v>
      </c>
      <c r="L41" s="12">
        <v>42802</v>
      </c>
      <c r="M41" s="2">
        <v>237.34</v>
      </c>
      <c r="N41">
        <v>-1</v>
      </c>
      <c r="O41" s="2">
        <f t="shared" ref="O41" si="100">(+M41-M40)/M40*N40*100</f>
        <v>4.8321554770318009</v>
      </c>
      <c r="P41" s="15">
        <f t="shared" ref="P41" si="101">+P40+O41</f>
        <v>4.8321554770318009</v>
      </c>
      <c r="Q41" s="15">
        <f t="shared" ref="Q41:Q51" si="102">(+M41-223.52)/223.52*100</f>
        <v>6.1828919112383645</v>
      </c>
      <c r="T41" s="12" t="s">
        <v>27</v>
      </c>
      <c r="U41" s="12">
        <v>42802</v>
      </c>
      <c r="V41" s="2">
        <v>130.57</v>
      </c>
      <c r="W41">
        <v>-1</v>
      </c>
      <c r="X41" s="2">
        <f t="shared" ref="X41" si="103">(+V41-V40)/V40*W40*100</f>
        <v>9.7503572329158565</v>
      </c>
      <c r="Y41" s="15">
        <f t="shared" ref="Y41" si="104">+Y40+X41</f>
        <v>9.7503572329158565</v>
      </c>
      <c r="Z41" s="15">
        <f t="shared" ref="Z41:Z49" si="105">(+V41-118.48)/118.48*100</f>
        <v>10.204253882511807</v>
      </c>
    </row>
    <row r="42" spans="1:27" x14ac:dyDescent="0.35">
      <c r="A42" s="13" t="s">
        <v>8</v>
      </c>
      <c r="B42" s="12">
        <v>42810</v>
      </c>
      <c r="C42" s="2">
        <v>210.17</v>
      </c>
      <c r="D42" s="8">
        <v>1</v>
      </c>
      <c r="E42" s="2">
        <f t="shared" ref="E42" si="106">(+C42-C41)/C41*D41*100</f>
        <v>-0.28151541177592082</v>
      </c>
      <c r="F42" s="15">
        <f t="shared" ref="F42" si="107">+F41+E42</f>
        <v>5.6525727402661383</v>
      </c>
      <c r="G42" s="15">
        <f t="shared" si="99"/>
        <v>6.4098020353399816</v>
      </c>
      <c r="K42" s="13" t="s">
        <v>8</v>
      </c>
      <c r="L42" s="12">
        <v>42810</v>
      </c>
      <c r="M42" s="10">
        <v>239.11</v>
      </c>
      <c r="N42" s="9">
        <v>1</v>
      </c>
      <c r="O42" s="2">
        <f t="shared" ref="O42" si="108">(+M42-M41)/M41*N41*100</f>
        <v>-0.74576556838291497</v>
      </c>
      <c r="P42" s="15">
        <f t="shared" ref="P42" si="109">+P41+O42</f>
        <v>4.0863899086488864</v>
      </c>
      <c r="Q42" s="15">
        <f t="shared" si="102"/>
        <v>6.9747673586256278</v>
      </c>
      <c r="T42" s="13" t="s">
        <v>8</v>
      </c>
      <c r="U42" s="12">
        <v>42810</v>
      </c>
      <c r="V42" s="2">
        <v>132.33000000000001</v>
      </c>
      <c r="W42" s="10">
        <v>1</v>
      </c>
      <c r="X42" s="2">
        <f t="shared" ref="X42" si="110">(+V42-V41)/V41*W41*100</f>
        <v>-1.3479359730412954</v>
      </c>
      <c r="Y42" s="15">
        <f t="shared" ref="Y42" si="111">+Y41+X42</f>
        <v>8.4024212598745613</v>
      </c>
      <c r="Z42" s="15">
        <f t="shared" si="105"/>
        <v>11.689736664415943</v>
      </c>
    </row>
    <row r="43" spans="1:27" x14ac:dyDescent="0.35">
      <c r="A43" s="13" t="s">
        <v>27</v>
      </c>
      <c r="B43" s="12">
        <v>42816</v>
      </c>
      <c r="C43" s="2">
        <v>205.96</v>
      </c>
      <c r="D43" s="8">
        <v>-1</v>
      </c>
      <c r="E43" s="2">
        <f t="shared" ref="E43" si="112">(+C43-C42)/C42*D42*100</f>
        <v>-2.0031403149830993</v>
      </c>
      <c r="F43" s="15">
        <f t="shared" ref="F43" si="113">+F42+E43</f>
        <v>3.649432425283039</v>
      </c>
      <c r="G43" s="15">
        <f t="shared" si="99"/>
        <v>4.2782643916763803</v>
      </c>
      <c r="K43" s="13" t="s">
        <v>27</v>
      </c>
      <c r="L43" s="12">
        <v>42816</v>
      </c>
      <c r="M43" s="2">
        <v>233.77</v>
      </c>
      <c r="N43" s="9">
        <v>-1</v>
      </c>
      <c r="O43" s="2">
        <f t="shared" ref="O43" si="114">(+M43-M42)/M42*N42*100</f>
        <v>-2.2332817531679994</v>
      </c>
      <c r="P43" s="15">
        <f t="shared" ref="P43" si="115">+P42+O43</f>
        <v>1.853108155480887</v>
      </c>
      <c r="Q43" s="15">
        <f t="shared" si="102"/>
        <v>4.5857193987115252</v>
      </c>
      <c r="T43" s="13" t="s">
        <v>27</v>
      </c>
      <c r="U43" s="12">
        <v>42816</v>
      </c>
      <c r="V43" s="10">
        <v>130.54</v>
      </c>
      <c r="W43" s="10">
        <v>-1</v>
      </c>
      <c r="X43" s="2">
        <f t="shared" ref="X43" si="116">(+V43-V42)/V42*W42*100</f>
        <v>-1.3526789087886497</v>
      </c>
      <c r="Y43" s="15">
        <f t="shared" ref="Y43" si="117">+Y42+X43</f>
        <v>7.0497423510859116</v>
      </c>
      <c r="Z43" s="15">
        <f t="shared" si="105"/>
        <v>10.178933153274803</v>
      </c>
    </row>
    <row r="44" spans="1:27" x14ac:dyDescent="0.35">
      <c r="A44" s="13" t="s">
        <v>8</v>
      </c>
      <c r="B44" s="12">
        <v>42822</v>
      </c>
      <c r="C44" s="2">
        <v>205.08</v>
      </c>
      <c r="D44" s="8">
        <v>1</v>
      </c>
      <c r="E44" s="2">
        <f t="shared" ref="E44" si="118">(+C44-C43)/C43*D43*100</f>
        <v>0.42726743056904032</v>
      </c>
      <c r="F44" s="15">
        <f t="shared" ref="F44" si="119">+F43+E44</f>
        <v>4.0766998558520795</v>
      </c>
      <c r="G44" s="15">
        <f t="shared" si="99"/>
        <v>3.8327173307680735</v>
      </c>
      <c r="K44" s="13" t="s">
        <v>8</v>
      </c>
      <c r="L44" s="12">
        <v>42822</v>
      </c>
      <c r="M44" s="2">
        <v>233.27</v>
      </c>
      <c r="N44" s="8">
        <v>1</v>
      </c>
      <c r="O44" s="2">
        <f t="shared" ref="O44" si="120">(+M44-M43)/M43*N43*100</f>
        <v>0.21388544295675235</v>
      </c>
      <c r="P44" s="15">
        <f t="shared" ref="P44" si="121">+P43+O44</f>
        <v>2.0669935984376395</v>
      </c>
      <c r="Q44" s="15">
        <f t="shared" si="102"/>
        <v>4.3620257695060847</v>
      </c>
      <c r="T44" s="13" t="s">
        <v>8</v>
      </c>
      <c r="U44" s="12">
        <v>42822</v>
      </c>
      <c r="V44" s="2">
        <v>130.81</v>
      </c>
      <c r="W44" s="8">
        <v>1</v>
      </c>
      <c r="X44" s="2">
        <f t="shared" ref="X44" si="122">(+V44-V43)/V43*W43*100</f>
        <v>-0.20683315458863968</v>
      </c>
      <c r="Y44" s="15">
        <f t="shared" ref="Y44" si="123">+Y43+X44</f>
        <v>6.8429091964972724</v>
      </c>
      <c r="Z44" s="15">
        <f t="shared" si="105"/>
        <v>10.406819716407831</v>
      </c>
      <c r="AA44" s="10"/>
    </row>
    <row r="45" spans="1:27" x14ac:dyDescent="0.35">
      <c r="A45" s="13" t="s">
        <v>27</v>
      </c>
      <c r="B45" s="12">
        <v>42873</v>
      </c>
      <c r="C45" s="2">
        <v>206.03</v>
      </c>
      <c r="D45" s="8">
        <v>-1</v>
      </c>
      <c r="E45" s="2">
        <f t="shared" ref="E45" si="124">(+C45-C44)/C44*D44*100</f>
        <v>0.46323385995708433</v>
      </c>
      <c r="F45" s="15">
        <f t="shared" ref="F45" si="125">+F44+E45</f>
        <v>4.5399337158091635</v>
      </c>
      <c r="G45" s="15">
        <f t="shared" si="99"/>
        <v>4.313705635157719</v>
      </c>
      <c r="K45" s="13" t="s">
        <v>27</v>
      </c>
      <c r="L45" s="12">
        <v>42873</v>
      </c>
      <c r="M45" s="14">
        <v>235.73</v>
      </c>
      <c r="N45" s="8">
        <v>-1</v>
      </c>
      <c r="O45" s="2">
        <f t="shared" ref="O45" si="126">(+M45-M44)/M44*N44*100</f>
        <v>1.0545719552449861</v>
      </c>
      <c r="P45" s="15">
        <f t="shared" ref="P45" si="127">+P44+O45</f>
        <v>3.1215655536826254</v>
      </c>
      <c r="Q45" s="15">
        <f t="shared" si="102"/>
        <v>5.4625984251968411</v>
      </c>
      <c r="T45" s="13" t="s">
        <v>27</v>
      </c>
      <c r="U45" s="12">
        <v>42873</v>
      </c>
      <c r="V45" s="2">
        <v>136.06</v>
      </c>
      <c r="W45" s="8">
        <v>-1</v>
      </c>
      <c r="X45" s="2">
        <f t="shared" ref="X45" si="128">(+V45-V44)/V44*W44*100</f>
        <v>4.0134546288510053</v>
      </c>
      <c r="Y45" s="15">
        <f t="shared" ref="Y45" si="129">+Y44+X45</f>
        <v>10.856363825348279</v>
      </c>
      <c r="Z45" s="15">
        <f t="shared" si="105"/>
        <v>14.837947332883186</v>
      </c>
    </row>
    <row r="46" spans="1:27" x14ac:dyDescent="0.35">
      <c r="A46" s="13" t="s">
        <v>8</v>
      </c>
      <c r="B46" s="12">
        <v>42880</v>
      </c>
      <c r="C46" s="2">
        <v>210.52</v>
      </c>
      <c r="D46" s="10">
        <v>1</v>
      </c>
      <c r="E46" s="2">
        <f t="shared" ref="E46" si="130">(+C46-C45)/C45*D45*100</f>
        <v>-2.1792942775324025</v>
      </c>
      <c r="F46" s="15">
        <f t="shared" ref="F46" si="131">+F45+E46</f>
        <v>2.360639438276761</v>
      </c>
      <c r="G46" s="15">
        <f t="shared" si="99"/>
        <v>6.5870082527467062</v>
      </c>
      <c r="K46" s="13" t="s">
        <v>8</v>
      </c>
      <c r="L46" s="12">
        <v>42880</v>
      </c>
      <c r="M46" s="14">
        <v>241.2</v>
      </c>
      <c r="N46" s="10">
        <v>1</v>
      </c>
      <c r="O46" s="2">
        <f t="shared" ref="O46" si="132">(+M46-M45)/M45*N45*100</f>
        <v>-2.3204513638484703</v>
      </c>
      <c r="P46" s="15">
        <f t="shared" ref="P46" si="133">+P45+O46</f>
        <v>0.80111418983415517</v>
      </c>
      <c r="Q46" s="15">
        <f t="shared" si="102"/>
        <v>7.9098067287043561</v>
      </c>
      <c r="T46" s="13" t="s">
        <v>8</v>
      </c>
      <c r="U46" s="12">
        <v>42880</v>
      </c>
      <c r="V46" s="2">
        <v>140.32</v>
      </c>
      <c r="W46" s="10">
        <v>1</v>
      </c>
      <c r="X46" s="2">
        <f t="shared" ref="X46" si="134">(+V46-V45)/V45*W45*100</f>
        <v>-3.1309716301631569</v>
      </c>
      <c r="Y46" s="15">
        <f t="shared" ref="Y46" si="135">+Y45+X46</f>
        <v>7.7253921951851217</v>
      </c>
      <c r="Z46" s="15">
        <f t="shared" si="105"/>
        <v>18.433490884537466</v>
      </c>
    </row>
    <row r="47" spans="1:27" x14ac:dyDescent="0.35">
      <c r="A47" s="13" t="s">
        <v>27</v>
      </c>
      <c r="B47" s="12">
        <v>42914</v>
      </c>
      <c r="C47" s="2">
        <v>213.58</v>
      </c>
      <c r="D47" s="8">
        <v>-1</v>
      </c>
      <c r="E47" s="2">
        <f t="shared" ref="E47" si="136">(+C47-C46)/C46*D46*100</f>
        <v>1.4535436063081904</v>
      </c>
      <c r="F47" s="15">
        <f t="shared" ref="F47" si="137">+F46+E47</f>
        <v>3.8141830445849516</v>
      </c>
      <c r="G47" s="15">
        <f t="shared" si="99"/>
        <v>8.1362968963596884</v>
      </c>
      <c r="J47" s="13"/>
      <c r="K47" s="13" t="s">
        <v>27</v>
      </c>
      <c r="L47" s="12">
        <v>42914</v>
      </c>
      <c r="M47" s="14">
        <v>242.5</v>
      </c>
      <c r="N47" s="8">
        <v>-1</v>
      </c>
      <c r="O47" s="2">
        <f t="shared" ref="O47" si="138">(+M47-M46)/M46*N46*100</f>
        <v>0.53897180762852881</v>
      </c>
      <c r="P47" s="15">
        <f t="shared" ref="P47" si="139">+P46+O47</f>
        <v>1.340085997462684</v>
      </c>
      <c r="Q47" s="15">
        <f t="shared" si="102"/>
        <v>8.4914101646385056</v>
      </c>
      <c r="S47" s="13"/>
      <c r="T47" s="13" t="s">
        <v>27</v>
      </c>
      <c r="U47" s="12">
        <v>42914</v>
      </c>
      <c r="V47" s="2">
        <v>138.54</v>
      </c>
      <c r="W47" s="8">
        <v>-1</v>
      </c>
      <c r="X47" s="2">
        <f t="shared" ref="X47" si="140">(+V47-V46)/V46*W46*100</f>
        <v>-1.2685290763968082</v>
      </c>
      <c r="Y47" s="15">
        <f t="shared" ref="Y47" si="141">+Y46+X47</f>
        <v>6.4568631187883136</v>
      </c>
      <c r="Z47" s="15">
        <f t="shared" si="105"/>
        <v>16.931127616475344</v>
      </c>
    </row>
    <row r="48" spans="1:27" x14ac:dyDescent="0.35">
      <c r="A48" s="13" t="s">
        <v>8</v>
      </c>
      <c r="B48" s="12">
        <v>42922</v>
      </c>
      <c r="C48" s="2">
        <v>214.09</v>
      </c>
      <c r="D48" s="8">
        <v>1</v>
      </c>
      <c r="E48" s="2">
        <f t="shared" ref="E48" si="142">(+C48-C47)/C47*D47*100</f>
        <v>-0.23878640322127112</v>
      </c>
      <c r="F48" s="15">
        <f t="shared" ref="F48" si="143">+F47+E48</f>
        <v>3.5753966413636804</v>
      </c>
      <c r="G48" s="15">
        <f t="shared" si="99"/>
        <v>8.3945116702951825</v>
      </c>
      <c r="J48" s="13"/>
      <c r="K48" s="13" t="s">
        <v>8</v>
      </c>
      <c r="L48" s="12">
        <v>42922</v>
      </c>
      <c r="M48" s="14">
        <v>241.89</v>
      </c>
      <c r="N48" s="8">
        <v>1</v>
      </c>
      <c r="O48" s="2">
        <f t="shared" ref="O48" si="144">(+M48-M47)/M47*N47*100</f>
        <v>0.25154639175258298</v>
      </c>
      <c r="P48" s="15">
        <f t="shared" ref="P48" si="145">+P47+O48</f>
        <v>1.5916323892152668</v>
      </c>
      <c r="Q48" s="15">
        <f t="shared" si="102"/>
        <v>8.2185039370078634</v>
      </c>
      <c r="S48" s="13"/>
      <c r="T48" s="13" t="s">
        <v>8</v>
      </c>
      <c r="U48" s="12">
        <v>42922</v>
      </c>
      <c r="V48" s="2">
        <v>136.47</v>
      </c>
      <c r="W48" s="10">
        <v>1</v>
      </c>
      <c r="X48" s="2">
        <f t="shared" ref="X48" si="146">(+V48-V47)/V47*W47*100</f>
        <v>1.4941533131225591</v>
      </c>
      <c r="Y48" s="15">
        <f t="shared" ref="Y48" si="147">+Y47+X48</f>
        <v>7.9510164319108725</v>
      </c>
      <c r="Z48" s="15">
        <f t="shared" si="105"/>
        <v>15.183997299122209</v>
      </c>
    </row>
    <row r="49" spans="1:26" x14ac:dyDescent="0.35">
      <c r="A49" s="13" t="s">
        <v>27</v>
      </c>
      <c r="B49" s="12">
        <v>42944</v>
      </c>
      <c r="C49" s="2">
        <v>217.53</v>
      </c>
      <c r="D49" s="8">
        <v>-1</v>
      </c>
      <c r="E49" s="2">
        <f t="shared" ref="E49" si="148">(+C49-C48)/C48*D48*100</f>
        <v>1.6068008781353627</v>
      </c>
      <c r="F49" s="15">
        <f t="shared" ref="F49" si="149">+F48+E49</f>
        <v>5.1821975194990433</v>
      </c>
      <c r="G49" s="15">
        <f t="shared" si="99"/>
        <v>10.136195635664022</v>
      </c>
      <c r="J49" s="13"/>
      <c r="K49" s="13" t="s">
        <v>27</v>
      </c>
      <c r="L49" s="12">
        <v>42944</v>
      </c>
      <c r="M49" s="14">
        <v>246.65</v>
      </c>
      <c r="N49" s="10">
        <v>-1</v>
      </c>
      <c r="O49" s="2">
        <f t="shared" ref="O49" si="150">(+M49-M48)/M48*N48*100</f>
        <v>1.9678366199512256</v>
      </c>
      <c r="P49" s="15">
        <f t="shared" ref="P49" si="151">+P48+O49</f>
        <v>3.5594690091664924</v>
      </c>
      <c r="Q49" s="15">
        <f t="shared" si="102"/>
        <v>10.348067287043662</v>
      </c>
      <c r="S49" s="13"/>
      <c r="T49" s="13" t="s">
        <v>27</v>
      </c>
      <c r="U49" s="12">
        <v>42944</v>
      </c>
      <c r="V49" s="2">
        <v>143.13999999999999</v>
      </c>
      <c r="W49" s="10">
        <v>-1</v>
      </c>
      <c r="X49" s="2">
        <f t="shared" ref="X49" si="152">(+V49-V48)/V48*W48*100</f>
        <v>4.8875210669011411</v>
      </c>
      <c r="Y49" s="15">
        <f t="shared" ref="Y49" si="153">+Y48+X49</f>
        <v>12.838537498812013</v>
      </c>
      <c r="Z49" s="15">
        <f t="shared" si="105"/>
        <v>20.813639432815652</v>
      </c>
    </row>
    <row r="50" spans="1:26" x14ac:dyDescent="0.35">
      <c r="A50" s="13" t="s">
        <v>8</v>
      </c>
      <c r="B50" s="12">
        <v>42977</v>
      </c>
      <c r="C50" s="2">
        <v>218.75</v>
      </c>
      <c r="D50" s="8">
        <v>1</v>
      </c>
      <c r="E50" s="2">
        <f t="shared" ref="E50" si="154">(+C50-C49)/C49*D49*100</f>
        <v>-0.5608421826874449</v>
      </c>
      <c r="F50" s="15">
        <f t="shared" ref="F50" si="155">+F49+E50</f>
        <v>4.6213553368115985</v>
      </c>
      <c r="G50" s="15">
        <f t="shared" si="99"/>
        <v>10.753885879195996</v>
      </c>
      <c r="J50" s="13"/>
      <c r="K50" s="13" t="s">
        <v>8</v>
      </c>
      <c r="L50" s="12">
        <v>42977</v>
      </c>
      <c r="M50" s="14">
        <v>244.83</v>
      </c>
      <c r="N50" s="10">
        <v>1</v>
      </c>
      <c r="O50" s="2">
        <f t="shared" ref="O50" si="156">(+M50-M49)/M49*N49*100</f>
        <v>0.73788769511453201</v>
      </c>
      <c r="P50" s="15">
        <f t="shared" ref="P50" si="157">+P49+O50</f>
        <v>4.2973567042810243</v>
      </c>
      <c r="Q50" s="15">
        <f t="shared" si="102"/>
        <v>9.5338224767358639</v>
      </c>
      <c r="S50" s="13"/>
      <c r="T50" s="13" t="s">
        <v>8</v>
      </c>
      <c r="U50" s="12">
        <v>42977</v>
      </c>
      <c r="V50" s="2">
        <v>143.11000000000001</v>
      </c>
      <c r="W50" s="10">
        <v>1</v>
      </c>
      <c r="X50" s="2">
        <f t="shared" ref="X50" si="158">(+V50-V49)/V49*W49*100</f>
        <v>2.0958502165692831E-2</v>
      </c>
      <c r="Y50" s="15">
        <f t="shared" ref="Y50" si="159">+Y49+X50</f>
        <v>12.859496000977705</v>
      </c>
      <c r="Z50" s="15">
        <f t="shared" ref="Z50:Z52" si="160">(+V50-118.48)/118.48*100</f>
        <v>20.788318703578671</v>
      </c>
    </row>
    <row r="51" spans="1:26" x14ac:dyDescent="0.35">
      <c r="A51" s="13" t="s">
        <v>27</v>
      </c>
      <c r="B51" s="12">
        <v>43047</v>
      </c>
      <c r="C51" s="2">
        <v>235.37</v>
      </c>
      <c r="D51" s="10">
        <v>-1</v>
      </c>
      <c r="E51" s="2">
        <f t="shared" ref="E51" si="161">(+C51-C50)/C50*D50*100</f>
        <v>7.5977142857142885</v>
      </c>
      <c r="F51" s="15">
        <f t="shared" ref="F51" si="162">+F50+E51</f>
        <v>12.219069622525886</v>
      </c>
      <c r="G51" s="15">
        <f t="shared" si="99"/>
        <v>19.168649688623368</v>
      </c>
      <c r="J51" s="13"/>
      <c r="K51" s="13" t="s">
        <v>27</v>
      </c>
      <c r="L51" s="12">
        <v>43047</v>
      </c>
      <c r="M51" s="14">
        <v>258.47000000000003</v>
      </c>
      <c r="N51" s="10">
        <v>-1</v>
      </c>
      <c r="O51" s="2">
        <f t="shared" ref="O51" si="163">(+M51-M50)/M50*N50*100</f>
        <v>5.5712126781848683</v>
      </c>
      <c r="P51" s="15">
        <f t="shared" ref="P51" si="164">+P50+O51</f>
        <v>9.8685693824658927</v>
      </c>
      <c r="Q51" s="15">
        <f t="shared" si="102"/>
        <v>15.63618468146028</v>
      </c>
      <c r="S51" s="13"/>
      <c r="T51" s="13" t="s">
        <v>27</v>
      </c>
      <c r="U51" s="12">
        <v>43047</v>
      </c>
      <c r="V51" s="2">
        <v>153.81</v>
      </c>
      <c r="W51" s="10">
        <v>-1</v>
      </c>
      <c r="X51" s="2">
        <f t="shared" ref="X51" si="165">(+V51-V50)/V50*W50*100</f>
        <v>7.4767661239605809</v>
      </c>
      <c r="Y51" s="15">
        <f t="shared" ref="Y51" si="166">+Y50+X51</f>
        <v>20.336262124938287</v>
      </c>
      <c r="Z51" s="15">
        <f t="shared" si="160"/>
        <v>29.81937879810938</v>
      </c>
    </row>
    <row r="52" spans="1:26" x14ac:dyDescent="0.35">
      <c r="A52" s="13" t="s">
        <v>8</v>
      </c>
      <c r="B52" s="12">
        <v>43056</v>
      </c>
      <c r="C52" s="2">
        <v>233.77</v>
      </c>
      <c r="D52" s="10">
        <v>1</v>
      </c>
      <c r="E52" s="2">
        <f t="shared" ref="E52" si="167">(+C52-C51)/C51*D51*100</f>
        <v>0.67978077070144638</v>
      </c>
      <c r="F52" s="15">
        <f t="shared" ref="F52" si="168">+F51+E52</f>
        <v>12.898850393227333</v>
      </c>
      <c r="G52" s="15">
        <f t="shared" si="99"/>
        <v>18.358564123335537</v>
      </c>
      <c r="J52" s="13"/>
      <c r="K52" s="13" t="s">
        <v>8</v>
      </c>
      <c r="L52" s="12">
        <v>43056</v>
      </c>
      <c r="M52" s="14">
        <v>258.22000000000003</v>
      </c>
      <c r="N52" s="10">
        <v>1</v>
      </c>
      <c r="O52" s="2">
        <f t="shared" ref="O52" si="169">(+M52-M51)/M51*N51*100</f>
        <v>9.6723023948620715E-2</v>
      </c>
      <c r="P52" s="15">
        <f t="shared" ref="P52" si="170">+P51+O52</f>
        <v>9.9652924064145125</v>
      </c>
      <c r="Q52" s="15">
        <f t="shared" ref="Q52" si="171">(+M52-223.52)/223.52*100</f>
        <v>15.524337866857559</v>
      </c>
      <c r="S52" s="13"/>
      <c r="T52" s="13" t="s">
        <v>8</v>
      </c>
      <c r="U52" s="12">
        <v>43056</v>
      </c>
      <c r="V52" s="2">
        <v>154.58000000000001</v>
      </c>
      <c r="W52" s="10">
        <v>1</v>
      </c>
      <c r="X52" s="2">
        <f t="shared" ref="X52" si="172">(+V52-V51)/V51*W51*100</f>
        <v>-0.50061764514661611</v>
      </c>
      <c r="Y52" s="15">
        <f t="shared" ref="Y52" si="173">+Y51+X52</f>
        <v>19.835644479791672</v>
      </c>
      <c r="Z52" s="15">
        <f t="shared" si="160"/>
        <v>30.469277515192445</v>
      </c>
    </row>
    <row r="53" spans="1:26" x14ac:dyDescent="0.35">
      <c r="A53" s="13" t="s">
        <v>27</v>
      </c>
      <c r="B53" s="12">
        <v>43066</v>
      </c>
      <c r="C53" s="2">
        <v>235.5</v>
      </c>
      <c r="D53" s="8">
        <v>-1</v>
      </c>
      <c r="E53" s="2">
        <f t="shared" ref="E53" si="174">(+C53-C52)/C52*D52*100</f>
        <v>0.74004363263035877</v>
      </c>
      <c r="F53" s="15">
        <f t="shared" ref="F53" si="175">+F52+E53</f>
        <v>13.638894025857692</v>
      </c>
      <c r="G53" s="15">
        <f t="shared" ref="G53" si="176">(+C53-197.51)/197.51*100</f>
        <v>19.234469140803004</v>
      </c>
      <c r="J53" s="13"/>
      <c r="K53" s="12" t="s">
        <v>27</v>
      </c>
      <c r="L53" s="12">
        <v>43066</v>
      </c>
      <c r="M53" s="14">
        <v>260.41000000000003</v>
      </c>
      <c r="N53" s="10">
        <v>-1</v>
      </c>
      <c r="O53" s="2">
        <f t="shared" ref="O53" si="177">(+M53-M52)/M52*N52*100</f>
        <v>0.84811401130818576</v>
      </c>
      <c r="P53" s="15">
        <f t="shared" ref="P53" si="178">+P52+O53</f>
        <v>10.813406417722698</v>
      </c>
      <c r="Q53" s="15">
        <f t="shared" ref="Q53" si="179">(+M53-223.52)/223.52*100</f>
        <v>16.504115962777384</v>
      </c>
      <c r="S53" s="13"/>
      <c r="T53" s="12" t="s">
        <v>27</v>
      </c>
      <c r="U53" s="12">
        <v>43066</v>
      </c>
      <c r="V53" s="2">
        <v>156.19999999999999</v>
      </c>
      <c r="W53" s="10">
        <v>-1</v>
      </c>
      <c r="X53" s="2">
        <f t="shared" ref="X53" si="180">(+V53-V52)/V52*W52*100</f>
        <v>1.0480010350627351</v>
      </c>
      <c r="Y53" s="15">
        <f t="shared" ref="Y53" si="181">+Y52+X53</f>
        <v>20.883645514854408</v>
      </c>
      <c r="Z53" s="15">
        <f t="shared" ref="Z53" si="182">(+V53-118.48)/118.48*100</f>
        <v>31.836596893990531</v>
      </c>
    </row>
    <row r="54" spans="1:26" x14ac:dyDescent="0.35">
      <c r="A54" s="13" t="s">
        <v>30</v>
      </c>
      <c r="B54" s="12">
        <v>43098</v>
      </c>
      <c r="C54" s="2">
        <v>248.57</v>
      </c>
      <c r="D54" s="8">
        <v>0</v>
      </c>
      <c r="E54" s="2">
        <f t="shared" ref="E54" si="183">(+C54-C53)/C53*D53*100</f>
        <v>-5.54989384288747</v>
      </c>
      <c r="F54" s="15">
        <f t="shared" ref="F54" si="184">+F53+E54</f>
        <v>8.0890001829702207</v>
      </c>
      <c r="G54" s="15">
        <f t="shared" ref="G54:G55" si="185">(+C54-197.51)/197.51*100</f>
        <v>25.851855602247991</v>
      </c>
      <c r="J54" s="13"/>
      <c r="K54" s="13" t="s">
        <v>30</v>
      </c>
      <c r="L54" s="12">
        <v>43098</v>
      </c>
      <c r="M54" s="14">
        <v>268.52999999999997</v>
      </c>
      <c r="N54" s="10">
        <v>0</v>
      </c>
      <c r="O54" s="2">
        <f t="shared" ref="O54" si="186">(+M54-M53)/M53*N53*100</f>
        <v>-3.1181598248914968</v>
      </c>
      <c r="P54" s="15">
        <f t="shared" ref="P54" si="187">+P53+O54</f>
        <v>7.695246592831201</v>
      </c>
      <c r="Q54" s="15">
        <f t="shared" ref="Q54" si="188">(+M54-223.52)/223.52*100</f>
        <v>20.136900501073711</v>
      </c>
      <c r="S54" s="13"/>
      <c r="T54" s="13" t="s">
        <v>30</v>
      </c>
      <c r="U54" s="12">
        <v>43098</v>
      </c>
      <c r="V54" s="2">
        <v>156.9</v>
      </c>
      <c r="W54" s="8">
        <v>0</v>
      </c>
      <c r="X54" s="2">
        <f t="shared" ref="X54" si="189">(+V54-V53)/V53*W53*100</f>
        <v>-0.44814340588989571</v>
      </c>
      <c r="Y54" s="15">
        <f t="shared" ref="Y54" si="190">+Y53+X54</f>
        <v>20.435502108964513</v>
      </c>
      <c r="Z54" s="15">
        <f t="shared" ref="Z54:Z55" si="191">(+V54-118.48)/118.48*100</f>
        <v>32.427413909520595</v>
      </c>
    </row>
    <row r="55" spans="1:26" x14ac:dyDescent="0.35">
      <c r="A55" s="13" t="s">
        <v>31</v>
      </c>
      <c r="B55" s="12">
        <v>43098</v>
      </c>
      <c r="C55" s="2">
        <v>247.38</v>
      </c>
      <c r="D55" s="8">
        <v>0</v>
      </c>
      <c r="E55" s="2">
        <f t="shared" ref="E55" si="192">(+C55-C54)/C54*D54*100</f>
        <v>0</v>
      </c>
      <c r="F55" s="15">
        <f t="shared" ref="F55" si="193">+F54+E55</f>
        <v>8.0890001829702207</v>
      </c>
      <c r="G55" s="15">
        <f t="shared" si="185"/>
        <v>25.249354463065167</v>
      </c>
      <c r="J55" s="13"/>
      <c r="K55" s="13" t="s">
        <v>31</v>
      </c>
      <c r="L55" s="12">
        <v>43098</v>
      </c>
      <c r="M55" s="14">
        <v>266.86</v>
      </c>
      <c r="N55" s="8">
        <v>0</v>
      </c>
      <c r="O55" s="2">
        <f t="shared" ref="O55" si="194">(+M55-M54)/M54*N54*100</f>
        <v>0</v>
      </c>
      <c r="P55" s="15">
        <f t="shared" ref="P55" si="195">+P54+O55</f>
        <v>7.695246592831201</v>
      </c>
      <c r="Q55" s="15">
        <f t="shared" ref="Q55" si="196">(+M55-223.52)/223.52*100</f>
        <v>19.389763779527559</v>
      </c>
      <c r="S55" s="13"/>
      <c r="T55" s="13" t="s">
        <v>31</v>
      </c>
      <c r="U55" s="12">
        <v>43098</v>
      </c>
      <c r="V55" s="8">
        <v>155.76</v>
      </c>
      <c r="W55" s="8">
        <v>0</v>
      </c>
      <c r="X55" s="2">
        <f t="shared" ref="X55" si="197">(+V55-V54)/V54*W54*100</f>
        <v>0</v>
      </c>
      <c r="Y55" s="15">
        <f t="shared" ref="Y55" si="198">+Y54+X55</f>
        <v>20.435502108964513</v>
      </c>
      <c r="Z55" s="15">
        <f t="shared" si="191"/>
        <v>31.465226198514507</v>
      </c>
    </row>
    <row r="56" spans="1:26" x14ac:dyDescent="0.35">
      <c r="A56" s="13"/>
      <c r="B56" s="12"/>
      <c r="C56" s="2"/>
      <c r="D56" s="8"/>
      <c r="E56" s="2"/>
      <c r="F56" s="15"/>
      <c r="G56" s="15"/>
      <c r="J56" s="13"/>
      <c r="K56" s="12"/>
      <c r="L56" s="14"/>
      <c r="M56" s="8"/>
      <c r="N56" s="2"/>
      <c r="O56" s="15"/>
      <c r="P56" s="15"/>
      <c r="S56" s="13"/>
      <c r="T56" s="12"/>
      <c r="U56" s="2"/>
      <c r="W56" s="2"/>
      <c r="X56" s="15"/>
      <c r="Y56" s="15"/>
    </row>
    <row r="57" spans="1:26" x14ac:dyDescent="0.35">
      <c r="A57" s="13"/>
      <c r="B57" s="12"/>
      <c r="C57" s="2"/>
      <c r="D57" s="8"/>
      <c r="E57" s="2"/>
      <c r="F57" s="15"/>
      <c r="G57" s="15"/>
      <c r="J57" s="13"/>
      <c r="K57" s="12"/>
      <c r="L57" s="14"/>
      <c r="M57" s="8"/>
      <c r="N57" s="2"/>
      <c r="O57" s="15"/>
      <c r="P57" s="15"/>
      <c r="S57" s="13"/>
      <c r="T57" s="12"/>
      <c r="U57" s="2"/>
      <c r="W57" s="2"/>
      <c r="X57" s="15"/>
      <c r="Y57" s="15"/>
    </row>
    <row r="58" spans="1:26" x14ac:dyDescent="0.35">
      <c r="A58" s="13"/>
      <c r="B58" s="12"/>
      <c r="C58" s="2"/>
      <c r="D58" s="8"/>
      <c r="E58" s="2"/>
      <c r="F58" s="15"/>
      <c r="G58" s="15"/>
      <c r="J58" s="13"/>
      <c r="K58" s="12"/>
      <c r="L58" s="2"/>
      <c r="M58" s="8"/>
      <c r="N58" s="2"/>
      <c r="O58" s="15"/>
      <c r="P58" s="15"/>
      <c r="S58" s="13"/>
      <c r="T58" s="12"/>
      <c r="U58" s="2"/>
      <c r="W58" s="2"/>
      <c r="X58" s="15"/>
      <c r="Y58" s="15"/>
    </row>
    <row r="59" spans="1:26" x14ac:dyDescent="0.35">
      <c r="A59" s="13"/>
      <c r="B59" s="12"/>
      <c r="C59" s="2"/>
      <c r="D59" s="8"/>
      <c r="E59" s="2"/>
      <c r="F59" s="15"/>
      <c r="G59" s="15"/>
      <c r="J59" s="13"/>
      <c r="K59" s="12"/>
      <c r="L59" s="2"/>
      <c r="M59" s="8"/>
      <c r="N59" s="2"/>
      <c r="O59" s="15"/>
      <c r="P59" s="15"/>
      <c r="S59" s="13"/>
      <c r="T59" s="12"/>
      <c r="U59" s="2"/>
      <c r="W59" s="2"/>
      <c r="X59" s="15"/>
      <c r="Y59" s="15"/>
    </row>
    <row r="60" spans="1:26" x14ac:dyDescent="0.35">
      <c r="A60" s="13"/>
      <c r="B60" s="12"/>
      <c r="C60" s="2"/>
      <c r="E60" s="2"/>
      <c r="F60" s="15"/>
      <c r="G60" s="15"/>
      <c r="J60" s="13"/>
      <c r="K60" s="12"/>
      <c r="L60" s="2"/>
      <c r="N60" s="2"/>
      <c r="O60" s="15"/>
      <c r="P60" s="15"/>
      <c r="S60" s="13"/>
      <c r="T60" s="12"/>
      <c r="U60" s="2"/>
      <c r="W60" s="2"/>
      <c r="X60" s="15"/>
      <c r="Y60" s="15"/>
    </row>
    <row r="61" spans="1:26" x14ac:dyDescent="0.35">
      <c r="L61" s="2"/>
    </row>
    <row r="64" spans="1:26" x14ac:dyDescent="0.35">
      <c r="B64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W. Dillon, Ph.D.</dc:creator>
  <cp:lastModifiedBy>Bob</cp:lastModifiedBy>
  <cp:lastPrinted>2017-12-22T21:17:14Z</cp:lastPrinted>
  <dcterms:created xsi:type="dcterms:W3CDTF">2011-05-15T21:24:21Z</dcterms:created>
  <dcterms:modified xsi:type="dcterms:W3CDTF">2017-12-29T21:21:56Z</dcterms:modified>
</cp:coreProperties>
</file>